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so2\swap_buhgalt_glavn\ЭКОНОМИСТЫ\Акты реализации-потери\2021 год\раскрытие информации\"/>
    </mc:Choice>
  </mc:AlternateContent>
  <bookViews>
    <workbookView xWindow="-120" yWindow="-120" windowWidth="29040" windowHeight="15840"/>
  </bookViews>
  <sheets>
    <sheet name="ПО по напряж" sheetId="1" r:id="rId1"/>
  </sheets>
  <externalReferences>
    <externalReference r:id="rId2"/>
    <externalReference r:id="rId3"/>
  </externalReferences>
  <calcPr calcId="162913"/>
</workbook>
</file>

<file path=xl/calcChain.xml><?xml version="1.0" encoding="utf-8"?>
<calcChain xmlns="http://schemas.openxmlformats.org/spreadsheetml/2006/main">
  <c r="L114" i="1" l="1"/>
  <c r="L113" i="1"/>
  <c r="L112" i="1"/>
  <c r="L111" i="1"/>
  <c r="L115" i="1" s="1"/>
  <c r="L107" i="1"/>
  <c r="L106" i="1"/>
  <c r="L102" i="1" s="1"/>
  <c r="L116" i="1" s="1"/>
  <c r="L98" i="1"/>
  <c r="L97" i="1"/>
  <c r="L96" i="1"/>
  <c r="L99" i="1" s="1"/>
  <c r="L91" i="1"/>
  <c r="L90" i="1"/>
  <c r="L82" i="1"/>
  <c r="L81" i="1"/>
  <c r="L80" i="1"/>
  <c r="L79" i="1"/>
  <c r="L75" i="1"/>
  <c r="L70" i="1" s="1"/>
  <c r="L84" i="1" s="1"/>
  <c r="L74" i="1"/>
  <c r="L67" i="1"/>
  <c r="L66" i="1"/>
  <c r="L65" i="1"/>
  <c r="L59" i="1"/>
  <c r="L58" i="1"/>
  <c r="L51" i="1"/>
  <c r="L50" i="1"/>
  <c r="L43" i="1"/>
  <c r="L42" i="1"/>
  <c r="L40" i="1"/>
  <c r="L38" i="1"/>
  <c r="L52" i="1" s="1"/>
  <c r="L34" i="1"/>
  <c r="L33" i="1"/>
  <c r="L32" i="1"/>
  <c r="L31" i="1"/>
  <c r="L35" i="1" s="1"/>
  <c r="L27" i="1"/>
  <c r="L26" i="1"/>
  <c r="L83" i="1" l="1"/>
  <c r="L86" i="1"/>
  <c r="L100" i="1" s="1"/>
  <c r="L22" i="1"/>
  <c r="L36" i="1" s="1"/>
  <c r="L54" i="1"/>
  <c r="L68" i="1" s="1"/>
</calcChain>
</file>

<file path=xl/sharedStrings.xml><?xml version="1.0" encoding="utf-8"?>
<sst xmlns="http://schemas.openxmlformats.org/spreadsheetml/2006/main" count="126" uniqueCount="32">
  <si>
    <t>январь</t>
  </si>
  <si>
    <t>Показатель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</si>
  <si>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</si>
  <si>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</si>
  <si>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</si>
  <si>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</si>
  <si>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</si>
  <si>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</si>
  <si>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</si>
  <si>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</si>
  <si>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на диапазоне напряжения СН2</t>
  </si>
  <si>
    <t>на диапазоне напряжения НН</t>
  </si>
  <si>
    <t>октябрь</t>
  </si>
  <si>
    <t>ноябрь</t>
  </si>
  <si>
    <t>декабрь</t>
  </si>
  <si>
    <t>Прочие потребители в том числе:</t>
  </si>
  <si>
    <t>на диапазоне напряжения СН1</t>
  </si>
  <si>
    <t>ИТОГО   мощность, МВт</t>
  </si>
  <si>
    <t>на диапазоне напряжения ВН</t>
  </si>
  <si>
    <t>мощность, МВт</t>
  </si>
  <si>
    <r>
      <t>эл. энергия, тыс. кВт</t>
    </r>
    <r>
      <rPr>
        <b/>
        <sz val="14"/>
        <rFont val="Calibri"/>
        <family val="2"/>
        <charset val="204"/>
      </rPr>
      <t>·</t>
    </r>
    <r>
      <rPr>
        <b/>
        <sz val="14"/>
        <rFont val="Times New Roman"/>
        <family val="1"/>
        <charset val="204"/>
      </rPr>
      <t>час</t>
    </r>
  </si>
  <si>
    <t>Население и приравненные к населению группы, тыс. кВт·час</t>
  </si>
  <si>
    <t>ИТОГО   эл. энергия, тыс. кВт·час</t>
  </si>
  <si>
    <t>АО "Прионежская сетевая компания"</t>
  </si>
  <si>
    <t xml:space="preserve">Организации, оказывающие услуги по передаче электрической энергии, приобретающие ее в целях компенсации потерь в сетях, принадлежащих данным организациям на праве собственности или ином законном основании </t>
  </si>
  <si>
    <t>АО "ОРЭС-Петрозаводск"</t>
  </si>
  <si>
    <t>АО "Оборонэнерго"</t>
  </si>
  <si>
    <t>ООО "Энерго защита"</t>
  </si>
  <si>
    <t>ООО "Энергохолдинг"</t>
  </si>
  <si>
    <t>ООО "ОРЭС-Карелия"</t>
  </si>
  <si>
    <t>Объем фактического полезного отпуска электроэнергии и мощности по тарифным группам в разрезе территориальных сетевых организаций по уровням напряжения за 2021г.</t>
  </si>
  <si>
    <t>ПАО "Россети Северо-Запад"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</si>
</sst>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_-* #,##0.00\ [$€]_-;\-* #,##0.00\ [$€]_-;_-* &quot;-&quot;??\ [$€]_-;_-@_-"/>
  </numFmts>
  <fonts count="9" x14ac:knownFonts="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 Cyr"/>
      <charset val="204"/>
    </font>
    <font>
      <b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7" fillId="0" borderId="0"/>
  </cellStyleXfs>
  <cellXfs count="37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Border="1"/>
    <xf numFmtId="0" fontId="1" fillId="0" borderId="0" xfId="0" applyFont="1" applyBorder="1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4" fontId="4" fillId="0" borderId="1" xfId="0" applyNumberFormat="1" applyFont="1" applyBorder="1"/>
    <xf numFmtId="4" fontId="5" fillId="0" borderId="2" xfId="0" applyNumberFormat="1" applyFont="1" applyBorder="1"/>
    <xf numFmtId="0" fontId="0" fillId="0" borderId="0" xfId="0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" fontId="4" fillId="0" borderId="2" xfId="0" applyNumberFormat="1" applyFont="1" applyBorder="1"/>
    <xf numFmtId="0" fontId="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4" fontId="5" fillId="0" borderId="3" xfId="0" applyNumberFormat="1" applyFont="1" applyFill="1" applyBorder="1"/>
    <xf numFmtId="164" fontId="4" fillId="0" borderId="1" xfId="0" applyNumberFormat="1" applyFont="1" applyBorder="1"/>
    <xf numFmtId="164" fontId="5" fillId="0" borderId="1" xfId="0" applyNumberFormat="1" applyFont="1" applyBorder="1"/>
    <xf numFmtId="164" fontId="4" fillId="0" borderId="4" xfId="0" applyNumberFormat="1" applyFont="1" applyBorder="1"/>
    <xf numFmtId="164" fontId="4" fillId="0" borderId="2" xfId="0" applyNumberFormat="1" applyFont="1" applyBorder="1"/>
    <xf numFmtId="164" fontId="4" fillId="0" borderId="2" xfId="0" applyNumberFormat="1" applyFont="1" applyFill="1" applyBorder="1"/>
    <xf numFmtId="164" fontId="5" fillId="0" borderId="1" xfId="0" applyNumberFormat="1" applyFont="1" applyFill="1" applyBorder="1"/>
    <xf numFmtId="164" fontId="3" fillId="0" borderId="1" xfId="0" applyNumberFormat="1" applyFont="1" applyBorder="1"/>
    <xf numFmtId="164" fontId="5" fillId="0" borderId="2" xfId="0" applyNumberFormat="1" applyFont="1" applyBorder="1"/>
    <xf numFmtId="0" fontId="4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/>
    <xf numFmtId="164" fontId="0" fillId="0" borderId="0" xfId="0" applyNumberFormat="1"/>
    <xf numFmtId="164" fontId="4" fillId="0" borderId="1" xfId="0" applyNumberFormat="1" applyFont="1" applyFill="1" applyBorder="1"/>
    <xf numFmtId="164" fontId="4" fillId="0" borderId="4" xfId="0" applyNumberFormat="1" applyFont="1" applyFill="1" applyBorder="1"/>
    <xf numFmtId="4" fontId="4" fillId="0" borderId="2" xfId="0" applyNumberFormat="1" applyFont="1" applyFill="1" applyBorder="1"/>
    <xf numFmtId="164" fontId="3" fillId="0" borderId="1" xfId="0" applyNumberFormat="1" applyFont="1" applyFill="1" applyBorder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4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7;&#1058;&#1067;/&#1040;&#1082;&#1090;&#1099;%20&#1088;&#1077;&#1072;&#1083;&#1080;&#1079;&#1072;&#1094;&#1080;&#1080;-&#1087;&#1086;&#1090;&#1077;&#1088;&#1080;/2021%20&#1075;&#1086;&#1076;/&#1057;&#1086;&#1089;&#1090;&#1072;&#1074;%20&#1055;&#1054;%20&#1076;&#1083;&#1103;%20&#1087;&#1077;&#1088;&#1077;&#1076;&#1072;&#1095;&#1080;_2021%20(&#1060;&#1040;&#1050;&#1058;)1.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7;&#1058;&#1067;/&#1040;&#1082;&#1090;&#1099;%20&#1088;&#1077;&#1072;&#1083;&#1080;&#1079;&#1072;&#1094;&#1080;&#1080;-&#1087;&#1086;&#1090;&#1077;&#1088;&#1080;/2021%20&#1075;&#1086;&#1076;/&#1040;&#1082;&#1090;&#1099;%20&#1087;&#1077;&#1088;&#1077;&#1076;&#1072;&#1095;&#1080;_&#1060;&#1040;&#1050;&#1058;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ГО"/>
      <sheetName val="ОРЭС"/>
      <sheetName val="ПСК"/>
      <sheetName val="Россети"/>
      <sheetName val="Оборонэн"/>
      <sheetName val="ЭнергоЗ"/>
      <sheetName val="ЭнергоХол"/>
      <sheetName val="ОРЭС-Карелия"/>
      <sheetName val="РЭС"/>
      <sheetName val="РЭК"/>
      <sheetName val="Магнит"/>
      <sheetName val="СО ЕЭС"/>
      <sheetName val="Лист1"/>
      <sheetName val="МРСК"/>
    </sheetNames>
    <sheetDataSet>
      <sheetData sheetId="0"/>
      <sheetData sheetId="1">
        <row r="8">
          <cell r="B8">
            <v>12846.106</v>
          </cell>
        </row>
      </sheetData>
      <sheetData sheetId="2">
        <row r="8">
          <cell r="B8">
            <v>219.15799999999999</v>
          </cell>
          <cell r="L8">
            <v>188.26900000000001</v>
          </cell>
        </row>
        <row r="9">
          <cell r="L9">
            <v>91.088999999999999</v>
          </cell>
        </row>
        <row r="12">
          <cell r="L12">
            <v>2.8119999999999998</v>
          </cell>
        </row>
        <row r="13">
          <cell r="L13">
            <v>17.506</v>
          </cell>
        </row>
        <row r="14">
          <cell r="L14">
            <v>715.25900000000001</v>
          </cell>
        </row>
        <row r="29">
          <cell r="L29">
            <v>202.81499999999994</v>
          </cell>
        </row>
      </sheetData>
      <sheetData sheetId="3">
        <row r="8">
          <cell r="B8">
            <v>174.36699999999999</v>
          </cell>
          <cell r="L8">
            <v>133.76300000000001</v>
          </cell>
        </row>
        <row r="9">
          <cell r="L9">
            <v>7.4089999999999998</v>
          </cell>
        </row>
        <row r="10">
          <cell r="L10">
            <v>1737.961</v>
          </cell>
        </row>
        <row r="29">
          <cell r="L29">
            <v>12.873999999999906</v>
          </cell>
        </row>
      </sheetData>
      <sheetData sheetId="4">
        <row r="8">
          <cell r="B8">
            <v>53.173000000000002</v>
          </cell>
          <cell r="L8">
            <v>55.055999999999997</v>
          </cell>
        </row>
        <row r="9">
          <cell r="L9">
            <v>379.51499999999999</v>
          </cell>
        </row>
        <row r="14">
          <cell r="L14">
            <v>49.335999999999999</v>
          </cell>
        </row>
        <row r="29">
          <cell r="L29">
            <v>13.233000000000004</v>
          </cell>
        </row>
      </sheetData>
      <sheetData sheetId="5">
        <row r="8">
          <cell r="B8">
            <v>251.96799999999999</v>
          </cell>
          <cell r="L8">
            <v>237.77</v>
          </cell>
        </row>
        <row r="9">
          <cell r="L9"/>
        </row>
        <row r="12">
          <cell r="L12">
            <v>45.48</v>
          </cell>
        </row>
        <row r="13">
          <cell r="L13">
            <v>2.484</v>
          </cell>
        </row>
        <row r="14">
          <cell r="L14">
            <v>2.0169999999999999</v>
          </cell>
        </row>
        <row r="29">
          <cell r="L29">
            <v>17.534000000000049</v>
          </cell>
        </row>
      </sheetData>
      <sheetData sheetId="6">
        <row r="8">
          <cell r="B8">
            <v>256.75099999999998</v>
          </cell>
          <cell r="L8">
            <v>199.947</v>
          </cell>
        </row>
        <row r="9">
          <cell r="L9">
            <v>15.06</v>
          </cell>
        </row>
        <row r="20">
          <cell r="L20"/>
        </row>
        <row r="21">
          <cell r="L21">
            <v>122.16500000000001</v>
          </cell>
        </row>
        <row r="26">
          <cell r="L26">
            <v>0.30299999999999999</v>
          </cell>
        </row>
        <row r="29">
          <cell r="L29">
            <v>14.80499999999995</v>
          </cell>
        </row>
      </sheetData>
      <sheetData sheetId="7">
        <row r="8">
          <cell r="B8">
            <v>2612.8110000000001</v>
          </cell>
          <cell r="L8">
            <v>2470.1880000000001</v>
          </cell>
        </row>
        <row r="9">
          <cell r="L9">
            <v>229.52199999999999</v>
          </cell>
        </row>
        <row r="12">
          <cell r="L12">
            <v>1048.0239999999999</v>
          </cell>
        </row>
        <row r="13">
          <cell r="L13">
            <v>7.4349999999999996</v>
          </cell>
        </row>
        <row r="14">
          <cell r="L14">
            <v>3155.9440000000004</v>
          </cell>
        </row>
        <row r="29">
          <cell r="L29">
            <v>1110.7679999999996</v>
          </cell>
        </row>
      </sheetData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"/>
      <sheetName val="потер"/>
      <sheetName val="баланс 1"/>
      <sheetName val="15-ЭКФ январь"/>
      <sheetName val="ОРЭС январь"/>
      <sheetName val="ПСК январь"/>
      <sheetName val="МРСК январь"/>
      <sheetName val="Оборон январь"/>
      <sheetName val="Энергозащ январь"/>
      <sheetName val="Энергохолдинг январь"/>
      <sheetName val="ОРЭС-Карелия январь"/>
      <sheetName val="РЭС январь"/>
      <sheetName val="РЭК январь"/>
      <sheetName val="Магнит январь"/>
      <sheetName val="СО ЕЭС январь"/>
      <sheetName val="январь всего"/>
      <sheetName val="15-ЭКФ февраль"/>
      <sheetName val="ОРЭС февраль"/>
      <sheetName val="ПСК февраль"/>
      <sheetName val="МРСК февраль"/>
      <sheetName val="Оборон февраль"/>
      <sheetName val="Энергозащ февраль"/>
      <sheetName val="Энергохолдинг февраль"/>
      <sheetName val="ОРЭС-Карелия февраль"/>
      <sheetName val="РЭС февраль"/>
      <sheetName val="РЭК февраль"/>
      <sheetName val="Магнит февраль"/>
      <sheetName val="СО ЕЭС февраль"/>
      <sheetName val="февраль всего"/>
      <sheetName val="15-ЭКФ март"/>
      <sheetName val="ОРЭС март"/>
      <sheetName val="ПСК март"/>
      <sheetName val="МРСК март"/>
      <sheetName val="Оборон март"/>
      <sheetName val="Энергозащ март"/>
      <sheetName val="Энергохолдинг март"/>
      <sheetName val="ОРЭС-Карелия март"/>
      <sheetName val="РЭС март"/>
      <sheetName val="Магнит март"/>
      <sheetName val="СО ЕЭС март"/>
      <sheetName val="март всего"/>
      <sheetName val="15-ЭКФ апрель"/>
      <sheetName val="ОРЭС апрель"/>
      <sheetName val="ПСК апрель"/>
      <sheetName val="МРСК апрель"/>
      <sheetName val="Оборон апрель"/>
      <sheetName val="Энергозащ апрель"/>
      <sheetName val="Энергохолдинг апрель"/>
      <sheetName val="ОРЭС-Карелия апрель"/>
      <sheetName val="РЭС апрель"/>
      <sheetName val="Магнит апрель"/>
      <sheetName val="СО ЕЭС апрель"/>
      <sheetName val="апрель всего"/>
      <sheetName val="15-ЭКФ май"/>
      <sheetName val="ОРЭС май"/>
      <sheetName val="ПСК май"/>
      <sheetName val="МРСК май"/>
      <sheetName val="Оборон май"/>
      <sheetName val="Энергозащ май"/>
      <sheetName val="Энергохолдинг май"/>
      <sheetName val="ОРЭС-Карелия май"/>
      <sheetName val="РЭС май"/>
      <sheetName val="Магнит май"/>
      <sheetName val="СО ЕЭС май"/>
      <sheetName val="май всего"/>
      <sheetName val="15-ЭКФ июнь"/>
      <sheetName val="ОРЭС июнь"/>
      <sheetName val="ПСК июнь"/>
      <sheetName val="МРСК июнь"/>
      <sheetName val="Оборон июнь"/>
      <sheetName val="Энергозащ июнь"/>
      <sheetName val="Энергохолдинг июнь"/>
      <sheetName val="ОРЭС-Карелия июнь"/>
      <sheetName val="РЭС июнь"/>
      <sheetName val="Магнит июнь"/>
      <sheetName val="СО ЕЭС июнь"/>
      <sheetName val="июнь всего"/>
      <sheetName val="15-ЭКФ июль"/>
      <sheetName val="ОРЭС июль"/>
      <sheetName val="ПСК июль"/>
      <sheetName val="МРСК июль"/>
      <sheetName val="Оборон июль"/>
      <sheetName val="Энергозащ июль"/>
      <sheetName val="Энергохолдинг июль"/>
      <sheetName val="ОРЭС-Карелия июль"/>
      <sheetName val="РЭС июль"/>
      <sheetName val="Магнит июль"/>
      <sheetName val="СО ЕЭС июль"/>
      <sheetName val="июль всего"/>
      <sheetName val="15-ЭКФ август"/>
      <sheetName val="ОРЭС август"/>
      <sheetName val="ПСК август"/>
      <sheetName val="Россети август"/>
      <sheetName val="Оборон август"/>
      <sheetName val="Энергозащ август"/>
      <sheetName val="Энергохолдинг август"/>
      <sheetName val="ОРЭС-Карелия август"/>
      <sheetName val="РЭС август"/>
      <sheetName val="Магнит август"/>
      <sheetName val="СО ЕЭС август"/>
      <sheetName val="август всего"/>
      <sheetName val="15-ЭКФ сентябрь"/>
      <sheetName val="ОРЭС сентябрь"/>
      <sheetName val="ПСК сентябрь"/>
      <sheetName val="Россети сентябрь"/>
      <sheetName val="Оборон сентябрь"/>
      <sheetName val="Энергозащ сентябрь"/>
      <sheetName val="Энергохолдинг сентябрь"/>
      <sheetName val="ОРЭС-Карелия сентябрь"/>
      <sheetName val="РЭС сентябрь"/>
      <sheetName val="Магнит сентябрь"/>
      <sheetName val="СО ЕЭС сентябрь"/>
      <sheetName val="сентябрь всего"/>
      <sheetName val="15-ЭКФ октябрь"/>
      <sheetName val="ОРЭС октябрь"/>
      <sheetName val="ПСК октябрь"/>
      <sheetName val="Россети октябрь"/>
      <sheetName val="Оборон октябрь"/>
      <sheetName val="Энергозащ октябрь"/>
      <sheetName val="Энергохолдинг октябрь"/>
      <sheetName val="ОРЭС-Карелия октябрь"/>
      <sheetName val="РЭС октябрь"/>
      <sheetName val="Магнит октябрь"/>
      <sheetName val="СО ЕЭС октябрь"/>
      <sheetName val="октябрь всего"/>
      <sheetName val="15-ЭКФ ноябрь"/>
      <sheetName val="ОРЭС ноябрь"/>
      <sheetName val="ПСК ноябрь"/>
      <sheetName val="Россети ноябрь"/>
      <sheetName val="Оборон ноябрь"/>
      <sheetName val="Энергозащ ноябрь"/>
      <sheetName val="Энергохолдинг ноябрь"/>
      <sheetName val="ОРЭС-Карелия ноябрь"/>
      <sheetName val="РЭС ноябрь"/>
      <sheetName val="Магнит ноябрь"/>
      <sheetName val="СО ЕЭС ноябрь"/>
      <sheetName val="ноябрь всего"/>
      <sheetName val="15-ЭКФ декабрь"/>
      <sheetName val="ОРЭС декабрь"/>
      <sheetName val="ПСК декабрь"/>
      <sheetName val="Россети декабрь"/>
      <sheetName val="Оборон декабрь"/>
      <sheetName val="Энергозащ декабрь"/>
      <sheetName val="Энергохолдинг декабрь"/>
      <sheetName val="ОРЭС-Карелия декабрь"/>
      <sheetName val="РЭС декабрь"/>
      <sheetName val="Магнит декабрь"/>
      <sheetName val="СО ЕЭС декабрь"/>
      <sheetName val="декабрь всего"/>
      <sheetName val="баланс "/>
      <sheetName val="баланс 1 (2)"/>
      <sheetName val="небаланс"/>
      <sheetName val="ПСК потери (2)"/>
    </sheetNames>
    <sheetDataSet>
      <sheetData sheetId="0"/>
      <sheetData sheetId="1"/>
      <sheetData sheetId="2"/>
      <sheetData sheetId="3"/>
      <sheetData sheetId="4">
        <row r="33">
          <cell r="O33">
            <v>3.2460000000000004</v>
          </cell>
        </row>
      </sheetData>
      <sheetData sheetId="5">
        <row r="33">
          <cell r="N33">
            <v>3.9999999999999994E-2</v>
          </cell>
        </row>
      </sheetData>
      <sheetData sheetId="6"/>
      <sheetData sheetId="7"/>
      <sheetData sheetId="8">
        <row r="30">
          <cell r="K30">
            <v>4.0000000000000001E-3</v>
          </cell>
        </row>
      </sheetData>
      <sheetData sheetId="9"/>
      <sheetData sheetId="10">
        <row r="23">
          <cell r="M23">
            <v>6.0000000000000001E-3</v>
          </cell>
        </row>
      </sheetData>
      <sheetData sheetId="11"/>
      <sheetData sheetId="12"/>
      <sheetData sheetId="13"/>
      <sheetData sheetId="14"/>
      <sheetData sheetId="15"/>
      <sheetData sheetId="16"/>
      <sheetData sheetId="17">
        <row r="33">
          <cell r="O33">
            <v>3.2089999999999996</v>
          </cell>
        </row>
      </sheetData>
      <sheetData sheetId="18">
        <row r="33">
          <cell r="N33">
            <v>4.1999999999999996E-2</v>
          </cell>
        </row>
      </sheetData>
      <sheetData sheetId="19"/>
      <sheetData sheetId="20"/>
      <sheetData sheetId="21">
        <row r="30">
          <cell r="K30">
            <v>4.0000000000000001E-3</v>
          </cell>
        </row>
      </sheetData>
      <sheetData sheetId="22">
        <row r="37">
          <cell r="L37">
            <v>3.7999999999999999E-2</v>
          </cell>
        </row>
      </sheetData>
      <sheetData sheetId="23">
        <row r="23">
          <cell r="M23">
            <v>6.0000000000000001E-3</v>
          </cell>
        </row>
      </sheetData>
      <sheetData sheetId="24"/>
      <sheetData sheetId="25"/>
      <sheetData sheetId="26"/>
      <sheetData sheetId="27"/>
      <sheetData sheetId="28"/>
      <sheetData sheetId="29"/>
      <sheetData sheetId="30">
        <row r="33">
          <cell r="O33">
            <v>3.1050000000000004</v>
          </cell>
        </row>
      </sheetData>
      <sheetData sheetId="31">
        <row r="33">
          <cell r="N33">
            <v>3.3000000000000002E-2</v>
          </cell>
        </row>
      </sheetData>
      <sheetData sheetId="32"/>
      <sheetData sheetId="33"/>
      <sheetData sheetId="34">
        <row r="30">
          <cell r="K30">
            <v>4.0000000000000001E-3</v>
          </cell>
        </row>
      </sheetData>
      <sheetData sheetId="35">
        <row r="37">
          <cell r="L37">
            <v>2.8999999999999998E-2</v>
          </cell>
        </row>
      </sheetData>
      <sheetData sheetId="36">
        <row r="23">
          <cell r="M23">
            <v>5.0000000000000001E-3</v>
          </cell>
        </row>
      </sheetData>
      <sheetData sheetId="37"/>
      <sheetData sheetId="38"/>
      <sheetData sheetId="39"/>
      <sheetData sheetId="40"/>
      <sheetData sheetId="41"/>
      <sheetData sheetId="42">
        <row r="33">
          <cell r="O33">
            <v>2.7229999999999999</v>
          </cell>
        </row>
      </sheetData>
      <sheetData sheetId="43">
        <row r="33">
          <cell r="N33">
            <v>3.0000000000000002E-2</v>
          </cell>
        </row>
      </sheetData>
      <sheetData sheetId="44"/>
      <sheetData sheetId="45"/>
      <sheetData sheetId="46">
        <row r="30">
          <cell r="K30">
            <v>4.0000000000000001E-3</v>
          </cell>
        </row>
      </sheetData>
      <sheetData sheetId="47">
        <row r="37">
          <cell r="L37">
            <v>2.1000000000000001E-2</v>
          </cell>
        </row>
      </sheetData>
      <sheetData sheetId="48">
        <row r="23">
          <cell r="M23">
            <v>0.01</v>
          </cell>
        </row>
      </sheetData>
      <sheetData sheetId="49"/>
      <sheetData sheetId="50"/>
      <sheetData sheetId="51"/>
      <sheetData sheetId="52"/>
      <sheetData sheetId="53"/>
      <sheetData sheetId="54">
        <row r="33">
          <cell r="O33">
            <v>2.0259999999999998</v>
          </cell>
        </row>
      </sheetData>
      <sheetData sheetId="55">
        <row r="33">
          <cell r="N33">
            <v>3.4000000000000002E-2</v>
          </cell>
        </row>
      </sheetData>
      <sheetData sheetId="56"/>
      <sheetData sheetId="57"/>
      <sheetData sheetId="58">
        <row r="30">
          <cell r="K30">
            <v>3.0000000000000001E-3</v>
          </cell>
        </row>
      </sheetData>
      <sheetData sheetId="59">
        <row r="37">
          <cell r="L37">
            <v>2.1999999999999999E-2</v>
          </cell>
        </row>
      </sheetData>
      <sheetData sheetId="60">
        <row r="23">
          <cell r="M23">
            <v>1.1000000000000001E-2</v>
          </cell>
        </row>
      </sheetData>
      <sheetData sheetId="61"/>
      <sheetData sheetId="62"/>
      <sheetData sheetId="63"/>
      <sheetData sheetId="64"/>
      <sheetData sheetId="65"/>
      <sheetData sheetId="66">
        <row r="33">
          <cell r="O33">
            <v>1.6040000000000003</v>
          </cell>
        </row>
      </sheetData>
      <sheetData sheetId="67">
        <row r="33">
          <cell r="N33">
            <v>3.6000000000000004E-2</v>
          </cell>
        </row>
      </sheetData>
      <sheetData sheetId="68"/>
      <sheetData sheetId="69"/>
      <sheetData sheetId="70">
        <row r="30">
          <cell r="K30">
            <v>4.0000000000000001E-3</v>
          </cell>
        </row>
      </sheetData>
      <sheetData sheetId="71">
        <row r="37">
          <cell r="L37">
            <v>2.6000000000000002E-2</v>
          </cell>
        </row>
      </sheetData>
      <sheetData sheetId="72">
        <row r="23">
          <cell r="M23">
            <v>1.0999999999999999E-2</v>
          </cell>
        </row>
      </sheetData>
      <sheetData sheetId="73"/>
      <sheetData sheetId="74"/>
      <sheetData sheetId="75"/>
      <sheetData sheetId="76"/>
      <sheetData sheetId="77"/>
      <sheetData sheetId="78">
        <row r="33">
          <cell r="O33">
            <v>1.6310000000000004</v>
          </cell>
        </row>
      </sheetData>
      <sheetData sheetId="79">
        <row r="33">
          <cell r="N33">
            <v>3.8000000000000006E-2</v>
          </cell>
        </row>
      </sheetData>
      <sheetData sheetId="80"/>
      <sheetData sheetId="81"/>
      <sheetData sheetId="82">
        <row r="30">
          <cell r="K30">
            <v>4.0000000000000001E-3</v>
          </cell>
        </row>
      </sheetData>
      <sheetData sheetId="83">
        <row r="37">
          <cell r="L37">
            <v>2.6000000000000002E-2</v>
          </cell>
        </row>
      </sheetData>
      <sheetData sheetId="84">
        <row r="23">
          <cell r="M23">
            <v>1.2E-2</v>
          </cell>
        </row>
      </sheetData>
      <sheetData sheetId="85"/>
      <sheetData sheetId="86"/>
      <sheetData sheetId="87"/>
      <sheetData sheetId="88"/>
      <sheetData sheetId="89"/>
      <sheetData sheetId="90">
        <row r="33">
          <cell r="O33">
            <v>1.7290000000000008</v>
          </cell>
        </row>
      </sheetData>
      <sheetData sheetId="91">
        <row r="33">
          <cell r="N33">
            <v>3.6999999999999998E-2</v>
          </cell>
        </row>
      </sheetData>
      <sheetData sheetId="92"/>
      <sheetData sheetId="93"/>
      <sheetData sheetId="94">
        <row r="30">
          <cell r="K30">
            <v>4.0000000000000001E-3</v>
          </cell>
        </row>
      </sheetData>
      <sheetData sheetId="95">
        <row r="37">
          <cell r="L37">
            <v>2.3E-2</v>
          </cell>
        </row>
      </sheetData>
      <sheetData sheetId="96">
        <row r="23">
          <cell r="M23">
            <v>0.01</v>
          </cell>
        </row>
      </sheetData>
      <sheetData sheetId="97"/>
      <sheetData sheetId="98"/>
      <sheetData sheetId="99"/>
      <sheetData sheetId="100"/>
      <sheetData sheetId="101"/>
      <sheetData sheetId="102">
        <row r="33">
          <cell r="O33">
            <v>2.5569999999999991</v>
          </cell>
        </row>
      </sheetData>
      <sheetData sheetId="103">
        <row r="33">
          <cell r="N33">
            <v>0.03</v>
          </cell>
        </row>
      </sheetData>
      <sheetData sheetId="104"/>
      <sheetData sheetId="105"/>
      <sheetData sheetId="106">
        <row r="30">
          <cell r="K30">
            <v>4.0000000000000001E-3</v>
          </cell>
        </row>
      </sheetData>
      <sheetData sheetId="107">
        <row r="37">
          <cell r="L37">
            <v>1.7999999999999999E-2</v>
          </cell>
        </row>
      </sheetData>
      <sheetData sheetId="108">
        <row r="23">
          <cell r="M23">
            <v>0.01</v>
          </cell>
        </row>
      </sheetData>
      <sheetData sheetId="109"/>
      <sheetData sheetId="110"/>
      <sheetData sheetId="111"/>
      <sheetData sheetId="112"/>
      <sheetData sheetId="113"/>
      <sheetData sheetId="114">
        <row r="33">
          <cell r="O33">
            <v>2.4560000000000004</v>
          </cell>
        </row>
      </sheetData>
      <sheetData sheetId="115">
        <row r="33">
          <cell r="N33">
            <v>3.1E-2</v>
          </cell>
        </row>
      </sheetData>
      <sheetData sheetId="116"/>
      <sheetData sheetId="117"/>
      <sheetData sheetId="118">
        <row r="30">
          <cell r="K30">
            <v>4.0000000000000001E-3</v>
          </cell>
        </row>
      </sheetData>
      <sheetData sheetId="119">
        <row r="37">
          <cell r="L37">
            <v>1.9E-2</v>
          </cell>
        </row>
      </sheetData>
      <sheetData sheetId="120">
        <row r="23">
          <cell r="M23">
            <v>0.01</v>
          </cell>
        </row>
      </sheetData>
      <sheetData sheetId="121"/>
      <sheetData sheetId="122"/>
      <sheetData sheetId="123"/>
      <sheetData sheetId="124"/>
      <sheetData sheetId="125"/>
      <sheetData sheetId="126">
        <row r="33">
          <cell r="O33">
            <v>3.7670000000000003</v>
          </cell>
        </row>
      </sheetData>
      <sheetData sheetId="127">
        <row r="33">
          <cell r="N33">
            <v>2.9000000000000001E-2</v>
          </cell>
          <cell r="P33">
            <v>4.0000000000000001E-3</v>
          </cell>
        </row>
      </sheetData>
      <sheetData sheetId="128"/>
      <sheetData sheetId="129"/>
      <sheetData sheetId="130">
        <row r="30">
          <cell r="K30">
            <v>4.0000000000000001E-3</v>
          </cell>
          <cell r="M30">
            <v>7.4999999999999997E-2</v>
          </cell>
        </row>
      </sheetData>
      <sheetData sheetId="131">
        <row r="37">
          <cell r="L37">
            <v>1.8000000000000002E-2</v>
          </cell>
        </row>
      </sheetData>
      <sheetData sheetId="132">
        <row r="23">
          <cell r="M23">
            <v>1.1000000000000001E-2</v>
          </cell>
          <cell r="O23">
            <v>1.681</v>
          </cell>
        </row>
      </sheetData>
      <sheetData sheetId="133"/>
      <sheetData sheetId="134"/>
      <sheetData sheetId="135"/>
      <sheetData sheetId="136"/>
      <sheetData sheetId="137"/>
      <sheetData sheetId="138">
        <row r="33">
          <cell r="O33">
            <v>3.3090000000000002</v>
          </cell>
        </row>
      </sheetData>
      <sheetData sheetId="139">
        <row r="33">
          <cell r="N33"/>
        </row>
      </sheetData>
      <sheetData sheetId="140"/>
      <sheetData sheetId="141"/>
      <sheetData sheetId="142">
        <row r="30">
          <cell r="K30">
            <v>4.0000000000000001E-3</v>
          </cell>
        </row>
      </sheetData>
      <sheetData sheetId="143">
        <row r="37">
          <cell r="L37">
            <v>2.0999999999999998E-2</v>
          </cell>
        </row>
      </sheetData>
      <sheetData sheetId="144">
        <row r="23">
          <cell r="M23">
            <v>1.6E-2</v>
          </cell>
        </row>
      </sheetData>
      <sheetData sheetId="145"/>
      <sheetData sheetId="146"/>
      <sheetData sheetId="147"/>
      <sheetData sheetId="148"/>
      <sheetData sheetId="149"/>
      <sheetData sheetId="150"/>
      <sheetData sheetId="151"/>
      <sheetData sheetId="15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6"/>
  <sheetViews>
    <sheetView tabSelected="1" zoomScale="70" zoomScaleNormal="70" workbookViewId="0">
      <pane ySplit="3" topLeftCell="A4" activePane="bottomLeft" state="frozen"/>
      <selection pane="bottomLeft" activeCell="M102" sqref="M102:M116"/>
    </sheetView>
  </sheetViews>
  <sheetFormatPr defaultRowHeight="12.75" x14ac:dyDescent="0.2"/>
  <cols>
    <col min="1" max="1" width="54.33203125" customWidth="1"/>
    <col min="2" max="2" width="19.83203125" bestFit="1" customWidth="1"/>
    <col min="3" max="3" width="19.6640625" bestFit="1" customWidth="1"/>
    <col min="4" max="4" width="19.83203125" bestFit="1" customWidth="1"/>
    <col min="5" max="5" width="17.33203125" customWidth="1"/>
    <col min="6" max="6" width="17.83203125" bestFit="1" customWidth="1"/>
    <col min="7" max="7" width="16.33203125" customWidth="1"/>
    <col min="8" max="8" width="17.6640625" customWidth="1"/>
    <col min="9" max="9" width="17.83203125" bestFit="1" customWidth="1"/>
    <col min="10" max="10" width="17" customWidth="1"/>
    <col min="11" max="11" width="16.83203125" customWidth="1"/>
    <col min="12" max="12" width="17.6640625" style="3" customWidth="1"/>
    <col min="13" max="13" width="17.5" customWidth="1"/>
    <col min="14" max="15" width="14.33203125" bestFit="1" customWidth="1"/>
  </cols>
  <sheetData>
    <row r="1" spans="1:13" s="1" customFormat="1" ht="42.75" customHeight="1" x14ac:dyDescent="0.2">
      <c r="A1" s="36" t="s">
        <v>30</v>
      </c>
      <c r="B1" s="36"/>
      <c r="C1" s="36"/>
      <c r="D1" s="36"/>
      <c r="E1" s="36"/>
      <c r="F1" s="36"/>
      <c r="G1" s="36"/>
      <c r="H1" s="36"/>
      <c r="I1" s="36"/>
      <c r="J1" s="36"/>
      <c r="L1" s="4"/>
    </row>
    <row r="2" spans="1:13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</row>
    <row r="3" spans="1:13" s="2" customFormat="1" ht="25.5" customHeight="1" x14ac:dyDescent="0.2">
      <c r="A3" s="6" t="s">
        <v>1</v>
      </c>
      <c r="B3" s="7" t="s">
        <v>0</v>
      </c>
      <c r="C3" s="7" t="s">
        <v>2</v>
      </c>
      <c r="D3" s="7" t="s">
        <v>3</v>
      </c>
      <c r="E3" s="7" t="s">
        <v>4</v>
      </c>
      <c r="F3" s="7" t="s">
        <v>5</v>
      </c>
      <c r="G3" s="27" t="s">
        <v>6</v>
      </c>
      <c r="H3" s="7" t="s">
        <v>7</v>
      </c>
      <c r="I3" s="7" t="s">
        <v>8</v>
      </c>
      <c r="J3" s="7" t="s">
        <v>9</v>
      </c>
      <c r="K3" s="7" t="s">
        <v>12</v>
      </c>
      <c r="L3" s="13" t="s">
        <v>13</v>
      </c>
      <c r="M3" s="13" t="s">
        <v>14</v>
      </c>
    </row>
    <row r="4" spans="1:13" s="2" customFormat="1" ht="25.5" customHeight="1" x14ac:dyDescent="0.2">
      <c r="A4" s="34" t="s">
        <v>25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14"/>
      <c r="M4" s="14"/>
    </row>
    <row r="5" spans="1:13" ht="19.5" x14ac:dyDescent="0.35">
      <c r="A5" s="8" t="s">
        <v>15</v>
      </c>
      <c r="B5" s="24">
        <v>24603.486000000001</v>
      </c>
      <c r="C5" s="20">
        <v>26165.378999999997</v>
      </c>
      <c r="D5" s="24">
        <v>24008.985999999997</v>
      </c>
      <c r="E5" s="24">
        <v>21328.412999999997</v>
      </c>
      <c r="F5" s="24">
        <v>18105.384999999998</v>
      </c>
      <c r="G5" s="24">
        <v>16689.251</v>
      </c>
      <c r="H5" s="24">
        <v>16378.981</v>
      </c>
      <c r="I5" s="24">
        <v>16263.243</v>
      </c>
      <c r="J5" s="24">
        <v>20047.786</v>
      </c>
      <c r="K5" s="24">
        <v>21276.170999999998</v>
      </c>
      <c r="L5" s="24">
        <v>23800.241999999998</v>
      </c>
      <c r="M5" s="24">
        <v>26874.781999999999</v>
      </c>
    </row>
    <row r="6" spans="1:13" ht="18.75" x14ac:dyDescent="0.3">
      <c r="A6" s="17" t="s">
        <v>20</v>
      </c>
      <c r="B6" s="12"/>
      <c r="C6" s="9"/>
      <c r="D6" s="12"/>
      <c r="E6" s="12"/>
      <c r="F6" s="12"/>
      <c r="G6" s="30"/>
      <c r="H6" s="12"/>
      <c r="I6" s="12"/>
      <c r="J6" s="12"/>
      <c r="K6" s="12"/>
      <c r="L6" s="12"/>
      <c r="M6" s="12"/>
    </row>
    <row r="7" spans="1:13" ht="18.75" x14ac:dyDescent="0.3">
      <c r="A7" s="16" t="s">
        <v>18</v>
      </c>
      <c r="B7" s="30">
        <v>341.43600000000015</v>
      </c>
      <c r="C7" s="19">
        <v>347.94800000000009</v>
      </c>
      <c r="D7" s="30">
        <v>375.58899999999994</v>
      </c>
      <c r="E7" s="30">
        <v>320.03199999999993</v>
      </c>
      <c r="F7" s="30">
        <v>350.11599999999976</v>
      </c>
      <c r="G7" s="30">
        <v>317.43500000000017</v>
      </c>
      <c r="H7" s="30">
        <v>328.2650000000001</v>
      </c>
      <c r="I7" s="30">
        <v>350.38299999999981</v>
      </c>
      <c r="J7" s="30">
        <v>426.90000000000009</v>
      </c>
      <c r="K7" s="30">
        <v>493.36500000000001</v>
      </c>
      <c r="L7" s="30">
        <v>575.80500000000006</v>
      </c>
      <c r="M7" s="30">
        <v>720.84999999999991</v>
      </c>
    </row>
    <row r="8" spans="1:13" ht="18.75" x14ac:dyDescent="0.3">
      <c r="A8" s="16" t="s">
        <v>16</v>
      </c>
      <c r="B8" s="30"/>
      <c r="C8" s="19"/>
      <c r="D8" s="30"/>
      <c r="E8" s="30"/>
      <c r="F8" s="30"/>
      <c r="G8" s="30"/>
      <c r="H8" s="30"/>
      <c r="I8" s="30"/>
      <c r="J8" s="30"/>
      <c r="K8" s="30"/>
      <c r="L8" s="30"/>
      <c r="M8" s="30"/>
    </row>
    <row r="9" spans="1:13" ht="18.75" x14ac:dyDescent="0.3">
      <c r="A9" s="16" t="s">
        <v>10</v>
      </c>
      <c r="B9" s="30">
        <v>15111.724999999999</v>
      </c>
      <c r="C9" s="19">
        <v>16060.047999999999</v>
      </c>
      <c r="D9" s="30">
        <v>15029.803</v>
      </c>
      <c r="E9" s="30">
        <v>12859.241999999998</v>
      </c>
      <c r="F9" s="30">
        <v>10750.278</v>
      </c>
      <c r="G9" s="30">
        <v>9425.7290000000012</v>
      </c>
      <c r="H9" s="30">
        <v>9285.0259999999998</v>
      </c>
      <c r="I9" s="30">
        <v>9474.7760000000017</v>
      </c>
      <c r="J9" s="30">
        <v>11855.023999999998</v>
      </c>
      <c r="K9" s="30">
        <v>12832.788999999999</v>
      </c>
      <c r="L9" s="30">
        <v>14564.135999999997</v>
      </c>
      <c r="M9" s="30">
        <v>16857.995999999999</v>
      </c>
    </row>
    <row r="10" spans="1:13" ht="18.75" x14ac:dyDescent="0.3">
      <c r="A10" s="16" t="s">
        <v>11</v>
      </c>
      <c r="B10" s="30">
        <v>9150.3250000000007</v>
      </c>
      <c r="C10" s="19">
        <v>9757.382999999998</v>
      </c>
      <c r="D10" s="30">
        <v>8603.5939999999973</v>
      </c>
      <c r="E10" s="30">
        <v>8149.1390000000001</v>
      </c>
      <c r="F10" s="30">
        <v>7004.9909999999991</v>
      </c>
      <c r="G10" s="30">
        <v>6946.0869999999995</v>
      </c>
      <c r="H10" s="30">
        <v>6765.6900000000005</v>
      </c>
      <c r="I10" s="30">
        <v>6438.0839999999998</v>
      </c>
      <c r="J10" s="30">
        <v>7765.8620000000001</v>
      </c>
      <c r="K10" s="30">
        <v>7950.0169999999998</v>
      </c>
      <c r="L10" s="30">
        <v>8660.3010000000013</v>
      </c>
      <c r="M10" s="30">
        <v>9295.9360000000015</v>
      </c>
    </row>
    <row r="11" spans="1:13" ht="18.75" x14ac:dyDescent="0.3">
      <c r="A11" s="17" t="s">
        <v>19</v>
      </c>
      <c r="B11" s="30"/>
      <c r="C11" s="19"/>
      <c r="D11" s="12"/>
      <c r="E11" s="12"/>
      <c r="F11" s="12"/>
      <c r="G11" s="30"/>
      <c r="H11" s="12"/>
      <c r="I11" s="12"/>
      <c r="J11" s="12"/>
      <c r="K11" s="12"/>
      <c r="L11" s="12"/>
      <c r="M11" s="12"/>
    </row>
    <row r="12" spans="1:13" ht="18.75" x14ac:dyDescent="0.3">
      <c r="A12" s="16" t="s">
        <v>18</v>
      </c>
      <c r="B12" s="31"/>
      <c r="C12" s="21"/>
      <c r="D12" s="32"/>
      <c r="E12" s="32"/>
      <c r="F12" s="32"/>
      <c r="G12" s="23"/>
      <c r="H12" s="32"/>
      <c r="I12" s="32"/>
      <c r="J12" s="23"/>
      <c r="K12" s="23"/>
      <c r="L12" s="32"/>
      <c r="M12" s="32"/>
    </row>
    <row r="13" spans="1:13" ht="18.75" x14ac:dyDescent="0.3">
      <c r="A13" s="16" t="s">
        <v>16</v>
      </c>
      <c r="B13" s="31"/>
      <c r="C13" s="21"/>
      <c r="D13" s="23"/>
      <c r="E13" s="23"/>
      <c r="F13" s="23"/>
      <c r="G13" s="23"/>
      <c r="H13" s="23"/>
      <c r="I13" s="23"/>
      <c r="J13" s="23"/>
      <c r="K13" s="23"/>
      <c r="L13" s="23"/>
      <c r="M13" s="23"/>
    </row>
    <row r="14" spans="1:13" ht="18.75" x14ac:dyDescent="0.3">
      <c r="A14" s="16" t="s">
        <v>10</v>
      </c>
      <c r="B14" s="31">
        <v>3.2460000000000004</v>
      </c>
      <c r="C14" s="21">
        <v>3.2089999999999996</v>
      </c>
      <c r="D14" s="23">
        <v>3.1050000000000004</v>
      </c>
      <c r="E14" s="23">
        <v>2.7229999999999999</v>
      </c>
      <c r="F14" s="23">
        <v>2.0259999999999998</v>
      </c>
      <c r="G14" s="23">
        <v>1.6040000000000003</v>
      </c>
      <c r="H14" s="23">
        <v>1.6310000000000004</v>
      </c>
      <c r="I14" s="23">
        <v>1.7290000000000008</v>
      </c>
      <c r="J14" s="23">
        <v>2.5569999999999991</v>
      </c>
      <c r="K14" s="23">
        <v>2.4560000000000004</v>
      </c>
      <c r="L14" s="23">
        <v>3.7670000000000003</v>
      </c>
      <c r="M14" s="23">
        <v>3.3090000000000002</v>
      </c>
    </row>
    <row r="15" spans="1:13" ht="18.75" x14ac:dyDescent="0.3">
      <c r="A15" s="16" t="s">
        <v>11</v>
      </c>
      <c r="B15" s="23">
        <v>1.1819999999999999</v>
      </c>
      <c r="C15" s="22">
        <v>1.204</v>
      </c>
      <c r="D15" s="23">
        <v>1.1030000000000002</v>
      </c>
      <c r="E15" s="23">
        <v>1.01</v>
      </c>
      <c r="F15" s="23">
        <v>0.79999999999999993</v>
      </c>
      <c r="G15" s="23">
        <v>0.70799999999999996</v>
      </c>
      <c r="H15" s="23">
        <v>0.68699999999999994</v>
      </c>
      <c r="I15" s="23">
        <v>0.66599999999999993</v>
      </c>
      <c r="J15" s="23">
        <v>0.94699999999999995</v>
      </c>
      <c r="K15" s="23">
        <v>1.018</v>
      </c>
      <c r="L15" s="23">
        <v>1.0260000000000002</v>
      </c>
      <c r="M15" s="23">
        <v>1.0570000000000002</v>
      </c>
    </row>
    <row r="16" spans="1:13" ht="39" x14ac:dyDescent="0.35">
      <c r="A16" s="8" t="s">
        <v>21</v>
      </c>
      <c r="B16" s="24">
        <v>31965.219000000001</v>
      </c>
      <c r="C16" s="20">
        <v>32287.315999999995</v>
      </c>
      <c r="D16" s="24">
        <v>29186.309000000005</v>
      </c>
      <c r="E16" s="24">
        <v>27011.102999999999</v>
      </c>
      <c r="F16" s="24">
        <v>24155.608</v>
      </c>
      <c r="G16" s="24">
        <v>21077.005000000001</v>
      </c>
      <c r="H16" s="24">
        <v>19222.317999999996</v>
      </c>
      <c r="I16" s="24">
        <v>19611.065999999999</v>
      </c>
      <c r="J16" s="24">
        <v>24284.630000000008</v>
      </c>
      <c r="K16" s="24">
        <v>23858.055999999997</v>
      </c>
      <c r="L16" s="24">
        <v>27564.206999999995</v>
      </c>
      <c r="M16" s="24">
        <v>30907.376000000004</v>
      </c>
    </row>
    <row r="17" spans="1:15" ht="156" x14ac:dyDescent="0.35">
      <c r="A17" s="8" t="s">
        <v>24</v>
      </c>
      <c r="B17" s="24">
        <v>12572.54</v>
      </c>
      <c r="C17" s="24">
        <v>9464.4920000000002</v>
      </c>
      <c r="D17" s="24">
        <v>12194.018999999989</v>
      </c>
      <c r="E17" s="24">
        <v>5733.8490000000002</v>
      </c>
      <c r="F17" s="24">
        <v>4526.4840000000067</v>
      </c>
      <c r="G17" s="24">
        <v>851.44299999999896</v>
      </c>
      <c r="H17" s="24">
        <v>2899.6659999999983</v>
      </c>
      <c r="I17" s="24">
        <v>4572.200000000008</v>
      </c>
      <c r="J17" s="24">
        <v>6468.2869999999903</v>
      </c>
      <c r="K17" s="24">
        <v>8883.311000000007</v>
      </c>
      <c r="L17" s="24">
        <v>8819.4380000000056</v>
      </c>
      <c r="M17" s="24">
        <v>14892.732000000015</v>
      </c>
      <c r="N17" s="18"/>
      <c r="O17" s="3"/>
    </row>
    <row r="18" spans="1:15" ht="19.5" x14ac:dyDescent="0.35">
      <c r="A18" s="17" t="s">
        <v>17</v>
      </c>
      <c r="B18" s="24">
        <v>4.4280000000000008</v>
      </c>
      <c r="C18" s="24">
        <v>4.4129999999999994</v>
      </c>
      <c r="D18" s="24">
        <v>4.2080000000000002</v>
      </c>
      <c r="E18" s="24">
        <v>3.7329999999999997</v>
      </c>
      <c r="F18" s="24">
        <v>2.8259999999999996</v>
      </c>
      <c r="G18" s="24">
        <v>2.3120000000000003</v>
      </c>
      <c r="H18" s="24">
        <v>2.3180000000000005</v>
      </c>
      <c r="I18" s="24">
        <v>2.3950000000000005</v>
      </c>
      <c r="J18" s="24">
        <v>3.5039999999999991</v>
      </c>
      <c r="K18" s="24">
        <v>3.4740000000000002</v>
      </c>
      <c r="L18" s="24">
        <v>4.793000000000001</v>
      </c>
      <c r="M18" s="24">
        <v>4.3660000000000005</v>
      </c>
    </row>
    <row r="19" spans="1:15" ht="18.75" x14ac:dyDescent="0.3">
      <c r="A19" s="17" t="s">
        <v>22</v>
      </c>
      <c r="B19" s="33">
        <v>69141.244999999995</v>
      </c>
      <c r="C19" s="25">
        <v>67917.187000000005</v>
      </c>
      <c r="D19" s="33">
        <v>65389.313999999984</v>
      </c>
      <c r="E19" s="33">
        <v>54073.365000000005</v>
      </c>
      <c r="F19" s="33">
        <v>46787.477000000006</v>
      </c>
      <c r="G19" s="33">
        <v>38617.699000000001</v>
      </c>
      <c r="H19" s="33">
        <v>38500.964999999997</v>
      </c>
      <c r="I19" s="33">
        <v>40446.509000000005</v>
      </c>
      <c r="J19" s="33">
        <v>50800.703000000001</v>
      </c>
      <c r="K19" s="33">
        <v>54017.538000000008</v>
      </c>
      <c r="L19" s="33">
        <v>60183.887000000002</v>
      </c>
      <c r="M19" s="33">
        <v>72674.890000000014</v>
      </c>
    </row>
    <row r="20" spans="1:15" ht="25.5" customHeight="1" x14ac:dyDescent="0.2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11"/>
      <c r="M20" s="11"/>
    </row>
    <row r="21" spans="1:15" ht="25.5" customHeight="1" x14ac:dyDescent="0.2">
      <c r="A21" s="34" t="s">
        <v>23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14"/>
      <c r="M21" s="14"/>
    </row>
    <row r="22" spans="1:15" ht="25.5" customHeight="1" x14ac:dyDescent="0.35">
      <c r="A22" s="8" t="s">
        <v>15</v>
      </c>
      <c r="B22" s="20">
        <v>350.83</v>
      </c>
      <c r="C22" s="20">
        <v>356.70799999999997</v>
      </c>
      <c r="D22" s="20">
        <v>335.661</v>
      </c>
      <c r="E22" s="20">
        <v>262.58500000000004</v>
      </c>
      <c r="F22" s="20">
        <v>238.10999999999999</v>
      </c>
      <c r="G22" s="20">
        <v>245.54300000000001</v>
      </c>
      <c r="H22" s="20">
        <v>213.21300000000002</v>
      </c>
      <c r="I22" s="20">
        <v>219.24399999999997</v>
      </c>
      <c r="J22" s="20">
        <v>176.02</v>
      </c>
      <c r="K22" s="20">
        <v>320.07900000000001</v>
      </c>
      <c r="L22" s="20">
        <f>L26+L27+L25+L24</f>
        <v>299.67600000000004</v>
      </c>
      <c r="M22" s="20">
        <v>418.87300000000005</v>
      </c>
    </row>
    <row r="23" spans="1:15" ht="25.5" customHeight="1" x14ac:dyDescent="0.3">
      <c r="A23" s="17" t="s">
        <v>20</v>
      </c>
      <c r="B23" s="9"/>
      <c r="C23" s="9"/>
      <c r="D23" s="9"/>
      <c r="E23" s="9"/>
      <c r="F23" s="9"/>
      <c r="G23" s="19"/>
      <c r="H23" s="9"/>
      <c r="I23" s="9"/>
      <c r="J23" s="9"/>
      <c r="K23" s="9"/>
      <c r="L23" s="12"/>
      <c r="M23" s="12"/>
    </row>
    <row r="24" spans="1:15" ht="25.5" customHeight="1" x14ac:dyDescent="0.3">
      <c r="A24" s="16" t="s">
        <v>18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  <row r="25" spans="1:15" ht="25.5" customHeight="1" x14ac:dyDescent="0.3">
      <c r="A25" s="16" t="s">
        <v>16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</row>
    <row r="26" spans="1:15" ht="25.5" customHeight="1" x14ac:dyDescent="0.3">
      <c r="A26" s="16" t="s">
        <v>10</v>
      </c>
      <c r="B26" s="19">
        <v>220.37099999999998</v>
      </c>
      <c r="C26" s="19">
        <v>218.619</v>
      </c>
      <c r="D26" s="19">
        <v>210.34700000000001</v>
      </c>
      <c r="E26" s="19">
        <v>161.00200000000001</v>
      </c>
      <c r="F26" s="19">
        <v>148.51599999999999</v>
      </c>
      <c r="G26" s="19">
        <v>158.626</v>
      </c>
      <c r="H26" s="19">
        <v>126.67</v>
      </c>
      <c r="I26" s="19">
        <v>137.70999999999998</v>
      </c>
      <c r="J26" s="19">
        <v>93.691000000000003</v>
      </c>
      <c r="K26" s="19">
        <v>232.33799999999999</v>
      </c>
      <c r="L26" s="19">
        <f>[1]ПСК!L8+[1]ПСК!L12</f>
        <v>191.08100000000002</v>
      </c>
      <c r="M26" s="19">
        <v>258.56900000000002</v>
      </c>
    </row>
    <row r="27" spans="1:15" ht="25.5" customHeight="1" x14ac:dyDescent="0.3">
      <c r="A27" s="16" t="s">
        <v>11</v>
      </c>
      <c r="B27" s="19">
        <v>130.459</v>
      </c>
      <c r="C27" s="19">
        <v>138.089</v>
      </c>
      <c r="D27" s="19">
        <v>125.31400000000001</v>
      </c>
      <c r="E27" s="19">
        <v>101.583</v>
      </c>
      <c r="F27" s="19">
        <v>89.593999999999994</v>
      </c>
      <c r="G27" s="19">
        <v>86.917000000000002</v>
      </c>
      <c r="H27" s="19">
        <v>86.543000000000006</v>
      </c>
      <c r="I27" s="19">
        <v>81.534000000000006</v>
      </c>
      <c r="J27" s="19">
        <v>82.329000000000008</v>
      </c>
      <c r="K27" s="19">
        <v>87.741</v>
      </c>
      <c r="L27" s="19">
        <f>[1]ПСК!L9+[1]ПСК!L13</f>
        <v>108.595</v>
      </c>
      <c r="M27" s="19">
        <v>160.304</v>
      </c>
    </row>
    <row r="28" spans="1:15" ht="25.5" customHeight="1" x14ac:dyDescent="0.3">
      <c r="A28" s="17" t="s">
        <v>19</v>
      </c>
      <c r="B28" s="19"/>
      <c r="C28" s="19"/>
      <c r="D28" s="9"/>
      <c r="E28" s="9"/>
      <c r="F28" s="9"/>
      <c r="G28" s="19"/>
      <c r="H28" s="9"/>
      <c r="I28" s="9"/>
      <c r="J28" s="9"/>
      <c r="K28" s="9"/>
      <c r="L28" s="9"/>
      <c r="M28" s="9"/>
    </row>
    <row r="29" spans="1:15" ht="25.5" customHeight="1" x14ac:dyDescent="0.3">
      <c r="A29" s="16" t="s">
        <v>18</v>
      </c>
      <c r="B29" s="21"/>
      <c r="C29" s="21"/>
      <c r="D29" s="15"/>
      <c r="E29" s="15"/>
      <c r="F29" s="15"/>
      <c r="G29" s="22"/>
      <c r="H29" s="15"/>
      <c r="I29" s="15"/>
      <c r="J29" s="22"/>
      <c r="K29" s="22"/>
      <c r="L29" s="15"/>
      <c r="M29" s="15"/>
    </row>
    <row r="30" spans="1:15" ht="18.75" x14ac:dyDescent="0.3">
      <c r="A30" s="16" t="s">
        <v>16</v>
      </c>
      <c r="B30" s="21"/>
      <c r="C30" s="21"/>
      <c r="D30" s="22"/>
      <c r="E30" s="22"/>
      <c r="F30" s="22"/>
      <c r="G30" s="22"/>
      <c r="H30" s="22"/>
      <c r="I30" s="22"/>
      <c r="J30" s="22"/>
      <c r="K30" s="22"/>
      <c r="L30" s="22"/>
      <c r="M30" s="22"/>
    </row>
    <row r="31" spans="1:15" ht="18.75" x14ac:dyDescent="0.3">
      <c r="A31" s="16" t="s">
        <v>10</v>
      </c>
      <c r="B31" s="21">
        <v>3.0000000000000001E-3</v>
      </c>
      <c r="C31" s="21">
        <v>3.0000000000000001E-3</v>
      </c>
      <c r="D31" s="21">
        <v>3.0000000000000001E-3</v>
      </c>
      <c r="E31" s="22">
        <v>3.0000000000000001E-3</v>
      </c>
      <c r="F31" s="22">
        <v>2E-3</v>
      </c>
      <c r="G31" s="22">
        <v>2E-3</v>
      </c>
      <c r="H31" s="22">
        <v>2E-3</v>
      </c>
      <c r="I31" s="22">
        <v>2E-3</v>
      </c>
      <c r="J31" s="22">
        <v>3.0000000000000001E-3</v>
      </c>
      <c r="K31" s="22">
        <v>5.0000000000000001E-3</v>
      </c>
      <c r="L31" s="21">
        <f>'[2]ПСК ноябрь'!$P$33</f>
        <v>4.0000000000000001E-3</v>
      </c>
      <c r="M31" s="22">
        <v>0</v>
      </c>
    </row>
    <row r="32" spans="1:15" ht="18.75" x14ac:dyDescent="0.3">
      <c r="A32" s="16" t="s">
        <v>11</v>
      </c>
      <c r="B32" s="22">
        <v>3.9999999999999994E-2</v>
      </c>
      <c r="C32" s="22">
        <v>4.1999999999999996E-2</v>
      </c>
      <c r="D32" s="22">
        <v>3.3000000000000002E-2</v>
      </c>
      <c r="E32" s="22">
        <v>3.0000000000000002E-2</v>
      </c>
      <c r="F32" s="22">
        <v>3.4000000000000002E-2</v>
      </c>
      <c r="G32" s="22">
        <v>3.6000000000000004E-2</v>
      </c>
      <c r="H32" s="22">
        <v>3.8000000000000006E-2</v>
      </c>
      <c r="I32" s="22">
        <v>3.6999999999999998E-2</v>
      </c>
      <c r="J32" s="22">
        <v>0.03</v>
      </c>
      <c r="K32" s="22">
        <v>3.1E-2</v>
      </c>
      <c r="L32" s="22">
        <f>'[2]ПСК ноябрь'!$N$33</f>
        <v>2.9000000000000001E-2</v>
      </c>
      <c r="M32" s="22">
        <v>0</v>
      </c>
      <c r="O32" s="29"/>
    </row>
    <row r="33" spans="1:13" ht="39" x14ac:dyDescent="0.35">
      <c r="A33" s="8" t="s">
        <v>21</v>
      </c>
      <c r="B33" s="20">
        <v>892.976</v>
      </c>
      <c r="C33" s="20">
        <v>1083.229</v>
      </c>
      <c r="D33" s="20">
        <v>908.351</v>
      </c>
      <c r="E33" s="20">
        <v>783.97800000000007</v>
      </c>
      <c r="F33" s="20">
        <v>650.40900000000011</v>
      </c>
      <c r="G33" s="20">
        <v>476.39400000000001</v>
      </c>
      <c r="H33" s="20">
        <v>491.71099999999996</v>
      </c>
      <c r="I33" s="20">
        <v>519.67899999999997</v>
      </c>
      <c r="J33" s="20">
        <v>663.13099999999997</v>
      </c>
      <c r="K33" s="20">
        <v>595.85900000000004</v>
      </c>
      <c r="L33" s="20">
        <f>[1]ПСК!L14</f>
        <v>715.25900000000001</v>
      </c>
      <c r="M33" s="20">
        <v>1040.0029999999999</v>
      </c>
    </row>
    <row r="34" spans="1:13" ht="156" x14ac:dyDescent="0.35">
      <c r="A34" s="8" t="s">
        <v>24</v>
      </c>
      <c r="B34" s="24">
        <v>269.32799999999997</v>
      </c>
      <c r="C34" s="24">
        <v>61.251999999999953</v>
      </c>
      <c r="D34" s="24">
        <v>101.58699999999999</v>
      </c>
      <c r="E34" s="24">
        <v>0</v>
      </c>
      <c r="F34" s="24">
        <v>-1.1368683772161603E-13</v>
      </c>
      <c r="G34" s="24">
        <v>0</v>
      </c>
      <c r="H34" s="24">
        <v>0</v>
      </c>
      <c r="I34" s="24">
        <v>0</v>
      </c>
      <c r="J34" s="24">
        <v>113.86199999999997</v>
      </c>
      <c r="K34" s="24">
        <v>134.7639999999999</v>
      </c>
      <c r="L34" s="24">
        <f>[1]ПСК!L29</f>
        <v>202.81499999999994</v>
      </c>
      <c r="M34" s="24">
        <v>492.24299999999994</v>
      </c>
    </row>
    <row r="35" spans="1:13" ht="19.5" x14ac:dyDescent="0.35">
      <c r="A35" s="17" t="s">
        <v>17</v>
      </c>
      <c r="B35" s="24">
        <v>4.2999999999999997E-2</v>
      </c>
      <c r="C35" s="24">
        <v>4.4999999999999998E-2</v>
      </c>
      <c r="D35" s="24">
        <v>3.6000000000000004E-2</v>
      </c>
      <c r="E35" s="24">
        <v>3.3000000000000002E-2</v>
      </c>
      <c r="F35" s="24">
        <v>3.6000000000000004E-2</v>
      </c>
      <c r="G35" s="24">
        <v>3.8000000000000006E-2</v>
      </c>
      <c r="H35" s="24">
        <v>4.0000000000000008E-2</v>
      </c>
      <c r="I35" s="24">
        <v>3.9E-2</v>
      </c>
      <c r="J35" s="24">
        <v>3.3000000000000002E-2</v>
      </c>
      <c r="K35" s="24">
        <v>3.5999999999999997E-2</v>
      </c>
      <c r="L35" s="24">
        <f t="shared" ref="L35" si="0">L31+L32+L30+L29</f>
        <v>3.3000000000000002E-2</v>
      </c>
      <c r="M35" s="24">
        <v>0</v>
      </c>
    </row>
    <row r="36" spans="1:13" ht="18.75" x14ac:dyDescent="0.3">
      <c r="A36" s="17" t="s">
        <v>22</v>
      </c>
      <c r="B36" s="25">
        <v>1513.134</v>
      </c>
      <c r="C36" s="25">
        <v>1501.1889999999999</v>
      </c>
      <c r="D36" s="25">
        <v>1345.5989999999999</v>
      </c>
      <c r="E36" s="25">
        <v>1046.5630000000001</v>
      </c>
      <c r="F36" s="25">
        <v>888.51900000000001</v>
      </c>
      <c r="G36" s="28">
        <v>721.93700000000001</v>
      </c>
      <c r="H36" s="25">
        <v>704.92399999999998</v>
      </c>
      <c r="I36" s="25">
        <v>738.923</v>
      </c>
      <c r="J36" s="25">
        <v>953.01299999999992</v>
      </c>
      <c r="K36" s="25">
        <v>1050.702</v>
      </c>
      <c r="L36" s="25">
        <f>L22+L33+L34</f>
        <v>1217.75</v>
      </c>
      <c r="M36" s="25">
        <v>1951.1189999999999</v>
      </c>
    </row>
    <row r="37" spans="1:13" ht="18.75" x14ac:dyDescent="0.2">
      <c r="A37" s="34" t="s">
        <v>31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11"/>
      <c r="M37" s="11"/>
    </row>
    <row r="38" spans="1:13" ht="19.5" x14ac:dyDescent="0.35">
      <c r="A38" s="8" t="s">
        <v>15</v>
      </c>
      <c r="B38" s="20">
        <v>2094.8240000000001</v>
      </c>
      <c r="C38" s="20">
        <v>2076.7739999999999</v>
      </c>
      <c r="D38" s="20">
        <v>2223.6849999999999</v>
      </c>
      <c r="E38" s="20">
        <v>2018.2379999999998</v>
      </c>
      <c r="F38" s="20">
        <v>1891.3110000000001</v>
      </c>
      <c r="G38" s="20">
        <v>1753.5509999999999</v>
      </c>
      <c r="H38" s="20">
        <v>1835.223</v>
      </c>
      <c r="I38" s="20">
        <v>1823.337</v>
      </c>
      <c r="J38" s="20">
        <v>1887.213</v>
      </c>
      <c r="K38" s="20">
        <v>2009.375</v>
      </c>
      <c r="L38" s="20">
        <f>L42+L43+L41+L40</f>
        <v>1879.133</v>
      </c>
      <c r="M38" s="20">
        <v>2207.3089999999997</v>
      </c>
    </row>
    <row r="39" spans="1:13" ht="18.75" x14ac:dyDescent="0.3">
      <c r="A39" s="17" t="s">
        <v>20</v>
      </c>
      <c r="B39" s="9"/>
      <c r="C39" s="9"/>
      <c r="D39" s="9"/>
      <c r="E39" s="9"/>
      <c r="F39" s="9"/>
      <c r="G39" s="19"/>
      <c r="H39" s="9"/>
      <c r="I39" s="9"/>
      <c r="J39" s="9"/>
      <c r="K39" s="9"/>
      <c r="L39" s="12"/>
      <c r="M39" s="12"/>
    </row>
    <row r="40" spans="1:13" ht="18.75" x14ac:dyDescent="0.3">
      <c r="A40" s="16" t="s">
        <v>18</v>
      </c>
      <c r="B40" s="19">
        <v>1912.944</v>
      </c>
      <c r="C40" s="19">
        <v>1924.521</v>
      </c>
      <c r="D40" s="19">
        <v>2077.5889999999999</v>
      </c>
      <c r="E40" s="19">
        <v>1878.2929999999999</v>
      </c>
      <c r="F40" s="19">
        <v>1755.2</v>
      </c>
      <c r="G40" s="19">
        <v>1581.6389999999999</v>
      </c>
      <c r="H40" s="19">
        <v>1643.184</v>
      </c>
      <c r="I40" s="19">
        <v>1667.2650000000001</v>
      </c>
      <c r="J40" s="19">
        <v>1744.5940000000001</v>
      </c>
      <c r="K40" s="19">
        <v>1859.26</v>
      </c>
      <c r="L40" s="19">
        <f>[1]Россети!L10</f>
        <v>1737.961</v>
      </c>
      <c r="M40" s="19">
        <v>2050.4639999999999</v>
      </c>
    </row>
    <row r="41" spans="1:13" ht="18.75" x14ac:dyDescent="0.3">
      <c r="A41" s="16" t="s">
        <v>16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</row>
    <row r="42" spans="1:13" ht="18.75" x14ac:dyDescent="0.3">
      <c r="A42" s="16" t="s">
        <v>10</v>
      </c>
      <c r="B42" s="19">
        <v>174.36699999999999</v>
      </c>
      <c r="C42" s="19">
        <v>144.91</v>
      </c>
      <c r="D42" s="19">
        <v>140.80699999999999</v>
      </c>
      <c r="E42" s="19">
        <v>134.602</v>
      </c>
      <c r="F42" s="19">
        <v>132.92599999999999</v>
      </c>
      <c r="G42" s="19">
        <v>169.51499999999999</v>
      </c>
      <c r="H42" s="19">
        <v>188.89</v>
      </c>
      <c r="I42" s="19">
        <v>152.12299999999999</v>
      </c>
      <c r="J42" s="19">
        <v>137.82300000000001</v>
      </c>
      <c r="K42" s="19">
        <v>143.893</v>
      </c>
      <c r="L42" s="19">
        <f>[1]Россети!L8</f>
        <v>133.76300000000001</v>
      </c>
      <c r="M42" s="19">
        <v>148.803</v>
      </c>
    </row>
    <row r="43" spans="1:13" ht="18.75" x14ac:dyDescent="0.3">
      <c r="A43" s="16" t="s">
        <v>11</v>
      </c>
      <c r="B43" s="19">
        <v>7.5129999999999999</v>
      </c>
      <c r="C43" s="19">
        <v>7.343</v>
      </c>
      <c r="D43" s="19">
        <v>5.2889999999999997</v>
      </c>
      <c r="E43" s="19">
        <v>5.343</v>
      </c>
      <c r="F43" s="19">
        <v>3.1850000000000001</v>
      </c>
      <c r="G43" s="19">
        <v>2.3969999999999998</v>
      </c>
      <c r="H43" s="19">
        <v>3.149</v>
      </c>
      <c r="I43" s="19">
        <v>3.9489999999999998</v>
      </c>
      <c r="J43" s="19">
        <v>4.7960000000000003</v>
      </c>
      <c r="K43" s="19">
        <v>6.2220000000000004</v>
      </c>
      <c r="L43" s="19">
        <f>[1]Россети!L9</f>
        <v>7.4089999999999998</v>
      </c>
      <c r="M43" s="19">
        <v>8.0419999999999998</v>
      </c>
    </row>
    <row r="44" spans="1:13" ht="18.75" x14ac:dyDescent="0.3">
      <c r="A44" s="17" t="s">
        <v>19</v>
      </c>
      <c r="B44" s="19"/>
      <c r="C44" s="19"/>
      <c r="D44" s="9"/>
      <c r="E44" s="9"/>
      <c r="F44" s="9"/>
      <c r="G44" s="19"/>
      <c r="H44" s="9"/>
      <c r="I44" s="9"/>
      <c r="J44" s="9"/>
      <c r="K44" s="9"/>
      <c r="L44" s="9"/>
      <c r="M44" s="9"/>
    </row>
    <row r="45" spans="1:13" ht="18.75" x14ac:dyDescent="0.3">
      <c r="A45" s="16" t="s">
        <v>18</v>
      </c>
      <c r="B45" s="21"/>
      <c r="C45" s="21"/>
      <c r="D45" s="15"/>
      <c r="E45" s="15"/>
      <c r="F45" s="15"/>
      <c r="G45" s="22"/>
      <c r="H45" s="15"/>
      <c r="I45" s="15"/>
      <c r="J45" s="22"/>
      <c r="K45" s="22"/>
      <c r="L45" s="15"/>
      <c r="M45" s="15"/>
    </row>
    <row r="46" spans="1:13" ht="18.75" x14ac:dyDescent="0.3">
      <c r="A46" s="16" t="s">
        <v>16</v>
      </c>
      <c r="B46" s="21"/>
      <c r="C46" s="21"/>
      <c r="D46" s="22"/>
      <c r="E46" s="22"/>
      <c r="F46" s="22"/>
      <c r="G46" s="22"/>
      <c r="H46" s="22"/>
      <c r="I46" s="22"/>
      <c r="J46" s="22"/>
      <c r="K46" s="22"/>
      <c r="L46" s="22"/>
      <c r="M46" s="22"/>
    </row>
    <row r="47" spans="1:13" ht="18.75" x14ac:dyDescent="0.3">
      <c r="A47" s="16" t="s">
        <v>10</v>
      </c>
      <c r="B47" s="21"/>
      <c r="C47" s="21"/>
      <c r="D47" s="22"/>
      <c r="E47" s="22"/>
      <c r="F47" s="23"/>
      <c r="G47" s="22"/>
      <c r="H47" s="22"/>
      <c r="I47" s="22"/>
      <c r="J47" s="22"/>
      <c r="K47" s="22"/>
      <c r="L47" s="22"/>
      <c r="M47" s="22"/>
    </row>
    <row r="48" spans="1:13" ht="18.75" x14ac:dyDescent="0.3">
      <c r="A48" s="16" t="s">
        <v>11</v>
      </c>
      <c r="B48" s="22"/>
      <c r="C48" s="22"/>
      <c r="D48" s="22"/>
      <c r="E48" s="22"/>
      <c r="F48" s="23"/>
      <c r="G48" s="22"/>
      <c r="H48" s="22"/>
      <c r="I48" s="22"/>
      <c r="J48" s="22"/>
      <c r="K48" s="22"/>
      <c r="L48" s="22"/>
      <c r="M48" s="22"/>
    </row>
    <row r="49" spans="1:13" ht="39" x14ac:dyDescent="0.35">
      <c r="A49" s="8" t="s">
        <v>21</v>
      </c>
      <c r="B49" s="20"/>
      <c r="C49" s="20"/>
      <c r="D49" s="20"/>
      <c r="E49" s="20"/>
      <c r="F49" s="20"/>
      <c r="G49" s="26"/>
      <c r="H49" s="26"/>
      <c r="I49" s="26"/>
      <c r="J49" s="10"/>
      <c r="K49" s="10"/>
      <c r="L49" s="26"/>
      <c r="M49" s="26"/>
    </row>
    <row r="50" spans="1:13" ht="156" x14ac:dyDescent="0.35">
      <c r="A50" s="8" t="s">
        <v>24</v>
      </c>
      <c r="B50" s="24">
        <v>0.67200000000000004</v>
      </c>
      <c r="C50" s="24">
        <v>3.4809999999999999</v>
      </c>
      <c r="D50" s="24">
        <v>10.875999999999999</v>
      </c>
      <c r="E50" s="24">
        <v>22.672000000000001</v>
      </c>
      <c r="F50" s="24">
        <v>12.373999999999945</v>
      </c>
      <c r="G50" s="24">
        <v>6.5770000000001367</v>
      </c>
      <c r="H50" s="24">
        <v>3.9920000000001004</v>
      </c>
      <c r="I50" s="24">
        <v>10.117999999999999</v>
      </c>
      <c r="J50" s="24">
        <v>14.173000000000094</v>
      </c>
      <c r="K50" s="24">
        <v>5.7930000000000632</v>
      </c>
      <c r="L50" s="24">
        <f>[1]Россети!L29</f>
        <v>12.873999999999906</v>
      </c>
      <c r="M50" s="24">
        <v>25.625000000000348</v>
      </c>
    </row>
    <row r="51" spans="1:13" ht="19.5" x14ac:dyDescent="0.35">
      <c r="A51" s="17" t="s">
        <v>17</v>
      </c>
      <c r="B51" s="24">
        <v>0</v>
      </c>
      <c r="C51" s="24">
        <v>0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f t="shared" ref="L51" si="1">L47+L48+L46+L45</f>
        <v>0</v>
      </c>
      <c r="M51" s="24">
        <v>0</v>
      </c>
    </row>
    <row r="52" spans="1:13" ht="18.75" x14ac:dyDescent="0.3">
      <c r="A52" s="17" t="s">
        <v>22</v>
      </c>
      <c r="B52" s="25">
        <v>2095.4960000000001</v>
      </c>
      <c r="C52" s="25">
        <v>2080.2550000000001</v>
      </c>
      <c r="D52" s="25">
        <v>2234.5610000000001</v>
      </c>
      <c r="E52" s="25">
        <v>2040.91</v>
      </c>
      <c r="F52" s="25">
        <v>1903.6850000000002</v>
      </c>
      <c r="G52" s="28">
        <v>1760.1280000000002</v>
      </c>
      <c r="H52" s="25">
        <v>1839.2150000000001</v>
      </c>
      <c r="I52" s="25">
        <v>1833.4549999999999</v>
      </c>
      <c r="J52" s="25">
        <v>1901.386</v>
      </c>
      <c r="K52" s="25">
        <v>2015.1680000000001</v>
      </c>
      <c r="L52" s="25">
        <f>L38+L49+L50</f>
        <v>1892.0069999999998</v>
      </c>
      <c r="M52" s="25">
        <v>2232.9340000000002</v>
      </c>
    </row>
    <row r="53" spans="1:13" ht="18.75" x14ac:dyDescent="0.2">
      <c r="A53" s="34" t="s">
        <v>26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11"/>
      <c r="M53" s="11"/>
    </row>
    <row r="54" spans="1:13" ht="19.5" x14ac:dyDescent="0.35">
      <c r="A54" s="8" t="s">
        <v>15</v>
      </c>
      <c r="B54" s="20">
        <v>480.79399999999998</v>
      </c>
      <c r="C54" s="20">
        <v>517.66099999999994</v>
      </c>
      <c r="D54" s="20">
        <v>441.87199999999996</v>
      </c>
      <c r="E54" s="20">
        <v>397.61699999999996</v>
      </c>
      <c r="F54" s="20">
        <v>287.84399999999999</v>
      </c>
      <c r="G54" s="20">
        <v>197.17600000000002</v>
      </c>
      <c r="H54" s="20">
        <v>156.97400000000002</v>
      </c>
      <c r="I54" s="20">
        <v>177.20100000000002</v>
      </c>
      <c r="J54" s="20">
        <v>296.15600000000001</v>
      </c>
      <c r="K54" s="20">
        <v>364.32100000000003</v>
      </c>
      <c r="L54" s="20">
        <f>L58+L59+L57+L56</f>
        <v>434.57099999999997</v>
      </c>
      <c r="M54" s="20">
        <v>464.697</v>
      </c>
    </row>
    <row r="55" spans="1:13" ht="18.75" x14ac:dyDescent="0.3">
      <c r="A55" s="17" t="s">
        <v>20</v>
      </c>
      <c r="B55" s="9"/>
      <c r="C55" s="9"/>
      <c r="D55" s="9"/>
      <c r="E55" s="9"/>
      <c r="F55" s="9"/>
      <c r="G55" s="19"/>
      <c r="H55" s="9"/>
      <c r="I55" s="9"/>
      <c r="J55" s="9"/>
      <c r="K55" s="9"/>
      <c r="L55" s="12"/>
      <c r="M55" s="12"/>
    </row>
    <row r="56" spans="1:13" ht="18.75" x14ac:dyDescent="0.3">
      <c r="A56" s="16" t="s">
        <v>18</v>
      </c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</row>
    <row r="57" spans="1:13" ht="18.75" x14ac:dyDescent="0.3">
      <c r="A57" s="16" t="s">
        <v>16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</row>
    <row r="58" spans="1:13" ht="18.75" x14ac:dyDescent="0.3">
      <c r="A58" s="16" t="s">
        <v>10</v>
      </c>
      <c r="B58" s="19">
        <v>53.173000000000002</v>
      </c>
      <c r="C58" s="19">
        <v>50.62</v>
      </c>
      <c r="D58" s="19">
        <v>46.344999999999999</v>
      </c>
      <c r="E58" s="19">
        <v>37.817999999999998</v>
      </c>
      <c r="F58" s="19">
        <v>27.765000000000001</v>
      </c>
      <c r="G58" s="19">
        <v>16.216000000000001</v>
      </c>
      <c r="H58" s="19">
        <v>17.699000000000002</v>
      </c>
      <c r="I58" s="19">
        <v>23.67</v>
      </c>
      <c r="J58" s="19">
        <v>37.798000000000002</v>
      </c>
      <c r="K58" s="19">
        <v>43.232999999999997</v>
      </c>
      <c r="L58" s="19">
        <f>[1]Оборонэн!L8</f>
        <v>55.055999999999997</v>
      </c>
      <c r="M58" s="19">
        <v>67.878</v>
      </c>
    </row>
    <row r="59" spans="1:13" ht="18.75" x14ac:dyDescent="0.3">
      <c r="A59" s="16" t="s">
        <v>11</v>
      </c>
      <c r="B59" s="19">
        <v>427.62099999999998</v>
      </c>
      <c r="C59" s="19">
        <v>467.041</v>
      </c>
      <c r="D59" s="19">
        <v>395.52699999999999</v>
      </c>
      <c r="E59" s="19">
        <v>359.79899999999998</v>
      </c>
      <c r="F59" s="19">
        <v>260.07900000000001</v>
      </c>
      <c r="G59" s="19">
        <v>180.96</v>
      </c>
      <c r="H59" s="19">
        <v>139.27500000000001</v>
      </c>
      <c r="I59" s="19">
        <v>153.53100000000001</v>
      </c>
      <c r="J59" s="19">
        <v>258.358</v>
      </c>
      <c r="K59" s="19">
        <v>321.08800000000002</v>
      </c>
      <c r="L59" s="19">
        <f>[1]Оборонэн!L9</f>
        <v>379.51499999999999</v>
      </c>
      <c r="M59" s="19">
        <v>396.81900000000002</v>
      </c>
    </row>
    <row r="60" spans="1:13" ht="18.75" x14ac:dyDescent="0.3">
      <c r="A60" s="17" t="s">
        <v>19</v>
      </c>
      <c r="B60" s="19"/>
      <c r="C60" s="19"/>
      <c r="D60" s="9"/>
      <c r="E60" s="9"/>
      <c r="F60" s="9"/>
      <c r="G60" s="19"/>
      <c r="H60" s="9"/>
      <c r="I60" s="9"/>
      <c r="J60" s="9"/>
      <c r="K60" s="9"/>
      <c r="L60" s="9"/>
      <c r="M60" s="9"/>
    </row>
    <row r="61" spans="1:13" ht="18.75" x14ac:dyDescent="0.3">
      <c r="A61" s="16" t="s">
        <v>18</v>
      </c>
      <c r="B61" s="21"/>
      <c r="C61" s="21"/>
      <c r="D61" s="15"/>
      <c r="E61" s="15"/>
      <c r="F61" s="15"/>
      <c r="G61" s="22"/>
      <c r="H61" s="15"/>
      <c r="I61" s="15"/>
      <c r="J61" s="22"/>
      <c r="K61" s="22"/>
      <c r="L61" s="15"/>
      <c r="M61" s="15"/>
    </row>
    <row r="62" spans="1:13" ht="18.75" x14ac:dyDescent="0.3">
      <c r="A62" s="16" t="s">
        <v>16</v>
      </c>
      <c r="B62" s="21"/>
      <c r="C62" s="21"/>
      <c r="D62" s="22"/>
      <c r="E62" s="22"/>
      <c r="F62" s="22"/>
      <c r="G62" s="22"/>
      <c r="H62" s="22"/>
      <c r="I62" s="22"/>
      <c r="J62" s="22"/>
      <c r="K62" s="22"/>
      <c r="L62" s="22"/>
      <c r="M62" s="22"/>
    </row>
    <row r="63" spans="1:13" ht="18.75" x14ac:dyDescent="0.3">
      <c r="A63" s="16" t="s">
        <v>10</v>
      </c>
      <c r="B63" s="21"/>
      <c r="C63" s="21"/>
      <c r="D63" s="22"/>
      <c r="E63" s="22"/>
      <c r="F63" s="23"/>
      <c r="G63" s="22"/>
      <c r="H63" s="22"/>
      <c r="I63" s="22"/>
      <c r="J63" s="22"/>
      <c r="K63" s="22"/>
      <c r="L63" s="22"/>
      <c r="M63" s="22"/>
    </row>
    <row r="64" spans="1:13" ht="18.75" x14ac:dyDescent="0.3">
      <c r="A64" s="16" t="s">
        <v>11</v>
      </c>
      <c r="B64" s="22"/>
      <c r="C64" s="22"/>
      <c r="D64" s="22"/>
      <c r="E64" s="22"/>
      <c r="F64" s="23"/>
      <c r="G64" s="22"/>
      <c r="H64" s="22"/>
      <c r="I64" s="22"/>
      <c r="J64" s="22"/>
      <c r="K64" s="22"/>
      <c r="L64" s="22"/>
      <c r="M64" s="22"/>
    </row>
    <row r="65" spans="1:13" ht="39" x14ac:dyDescent="0.35">
      <c r="A65" s="8" t="s">
        <v>21</v>
      </c>
      <c r="B65" s="20">
        <v>66.25</v>
      </c>
      <c r="C65" s="20">
        <v>68.554000000000002</v>
      </c>
      <c r="D65" s="20">
        <v>63.14</v>
      </c>
      <c r="E65" s="20">
        <v>53.170999999999999</v>
      </c>
      <c r="F65" s="20">
        <v>47.998999999999995</v>
      </c>
      <c r="G65" s="20">
        <v>33.824000000000005</v>
      </c>
      <c r="H65" s="20">
        <v>26.516000000000002</v>
      </c>
      <c r="I65" s="20">
        <v>28.324999999999999</v>
      </c>
      <c r="J65" s="20">
        <v>46.185000000000002</v>
      </c>
      <c r="K65" s="20">
        <v>43.832999999999998</v>
      </c>
      <c r="L65" s="20">
        <f>[1]Оборонэн!L14</f>
        <v>49.335999999999999</v>
      </c>
      <c r="M65" s="20">
        <v>52.134000000000007</v>
      </c>
    </row>
    <row r="66" spans="1:13" ht="156" x14ac:dyDescent="0.35">
      <c r="A66" s="8" t="s">
        <v>24</v>
      </c>
      <c r="B66" s="24">
        <v>59.106999999999971</v>
      </c>
      <c r="C66" s="24">
        <v>14.222</v>
      </c>
      <c r="D66" s="24">
        <v>15.845000000000027</v>
      </c>
      <c r="E66" s="24">
        <v>20.068999999999999</v>
      </c>
      <c r="F66" s="24">
        <v>2.5250000000000341</v>
      </c>
      <c r="G66" s="24">
        <v>7.8889999999999816</v>
      </c>
      <c r="H66" s="24">
        <v>1.2980000000000018</v>
      </c>
      <c r="I66" s="24">
        <v>10.828999999999979</v>
      </c>
      <c r="J66" s="24">
        <v>4.2590000000000146</v>
      </c>
      <c r="K66" s="24">
        <v>42.910000000000025</v>
      </c>
      <c r="L66" s="24">
        <f>[1]Оборонэн!L29</f>
        <v>13.233000000000004</v>
      </c>
      <c r="M66" s="24">
        <v>34.936000000000035</v>
      </c>
    </row>
    <row r="67" spans="1:13" ht="19.5" x14ac:dyDescent="0.35">
      <c r="A67" s="17" t="s">
        <v>17</v>
      </c>
      <c r="B67" s="24">
        <v>0</v>
      </c>
      <c r="C67" s="24">
        <v>0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f t="shared" ref="L67" si="2">L63+L64+L62+L61</f>
        <v>0</v>
      </c>
      <c r="M67" s="24">
        <v>0</v>
      </c>
    </row>
    <row r="68" spans="1:13" ht="18.75" x14ac:dyDescent="0.3">
      <c r="A68" s="17" t="s">
        <v>22</v>
      </c>
      <c r="B68" s="25">
        <v>606.15099999999995</v>
      </c>
      <c r="C68" s="25">
        <v>600.43700000000001</v>
      </c>
      <c r="D68" s="25">
        <v>520.85699999999997</v>
      </c>
      <c r="E68" s="25">
        <v>470.85700000000003</v>
      </c>
      <c r="F68" s="25">
        <v>338.36799999999999</v>
      </c>
      <c r="G68" s="28">
        <v>238.88900000000001</v>
      </c>
      <c r="H68" s="25">
        <v>184.78800000000001</v>
      </c>
      <c r="I68" s="25">
        <v>216.35499999999999</v>
      </c>
      <c r="J68" s="25">
        <v>346.6</v>
      </c>
      <c r="K68" s="25">
        <v>451.06400000000002</v>
      </c>
      <c r="L68" s="25">
        <f t="shared" ref="L68" si="3">L54+L65+L66</f>
        <v>497.14</v>
      </c>
      <c r="M68" s="25">
        <v>551.76700000000005</v>
      </c>
    </row>
    <row r="69" spans="1:13" ht="18.75" x14ac:dyDescent="0.2">
      <c r="A69" s="34" t="s">
        <v>27</v>
      </c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11"/>
      <c r="M69" s="11"/>
    </row>
    <row r="70" spans="1:13" ht="19.5" x14ac:dyDescent="0.35">
      <c r="A70" s="8" t="s">
        <v>15</v>
      </c>
      <c r="B70" s="20">
        <v>310.98799999999994</v>
      </c>
      <c r="C70" s="20">
        <v>336.01400000000001</v>
      </c>
      <c r="D70" s="20">
        <v>297.452</v>
      </c>
      <c r="E70" s="20">
        <v>230.76500000000001</v>
      </c>
      <c r="F70" s="20">
        <v>216.75299999999999</v>
      </c>
      <c r="G70" s="20">
        <v>190.67699999999999</v>
      </c>
      <c r="H70" s="20">
        <v>194.36199999999999</v>
      </c>
      <c r="I70" s="20">
        <v>193.89900000000003</v>
      </c>
      <c r="J70" s="20">
        <v>228.71</v>
      </c>
      <c r="K70" s="20">
        <v>236.285</v>
      </c>
      <c r="L70" s="20">
        <f>L74+L75+L73+L72</f>
        <v>285.73399999999998</v>
      </c>
      <c r="M70" s="20">
        <v>357.22499999999997</v>
      </c>
    </row>
    <row r="71" spans="1:13" ht="18.75" x14ac:dyDescent="0.3">
      <c r="A71" s="17" t="s">
        <v>20</v>
      </c>
      <c r="B71" s="9"/>
      <c r="C71" s="9"/>
      <c r="D71" s="9"/>
      <c r="E71" s="9"/>
      <c r="F71" s="9"/>
      <c r="G71" s="19"/>
      <c r="H71" s="9"/>
      <c r="I71" s="9"/>
      <c r="J71" s="9"/>
      <c r="K71" s="9"/>
      <c r="L71" s="12"/>
      <c r="M71" s="12"/>
    </row>
    <row r="72" spans="1:13" ht="18.75" x14ac:dyDescent="0.3">
      <c r="A72" s="16" t="s">
        <v>18</v>
      </c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</row>
    <row r="73" spans="1:13" ht="18.75" x14ac:dyDescent="0.3">
      <c r="A73" s="16" t="s">
        <v>16</v>
      </c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</row>
    <row r="74" spans="1:13" ht="18.75" x14ac:dyDescent="0.3">
      <c r="A74" s="16" t="s">
        <v>10</v>
      </c>
      <c r="B74" s="19">
        <v>308.49899999999997</v>
      </c>
      <c r="C74" s="19">
        <v>333.798</v>
      </c>
      <c r="D74" s="19">
        <v>295.20799999999997</v>
      </c>
      <c r="E74" s="19">
        <v>228.28200000000001</v>
      </c>
      <c r="F74" s="19">
        <v>214.34899999999999</v>
      </c>
      <c r="G74" s="19">
        <v>188.19299999999998</v>
      </c>
      <c r="H74" s="19">
        <v>191.959</v>
      </c>
      <c r="I74" s="19">
        <v>191.41500000000002</v>
      </c>
      <c r="J74" s="19">
        <v>226.226</v>
      </c>
      <c r="K74" s="19">
        <v>233.88200000000001</v>
      </c>
      <c r="L74" s="19">
        <f>[1]ЭнергоЗ!L8+[1]ЭнергоЗ!L12</f>
        <v>283.25</v>
      </c>
      <c r="M74" s="19">
        <v>354.82099999999997</v>
      </c>
    </row>
    <row r="75" spans="1:13" ht="18.75" x14ac:dyDescent="0.3">
      <c r="A75" s="16" t="s">
        <v>11</v>
      </c>
      <c r="B75" s="19">
        <v>2.4889999999999999</v>
      </c>
      <c r="C75" s="19">
        <v>2.2160000000000002</v>
      </c>
      <c r="D75" s="19">
        <v>2.2440000000000002</v>
      </c>
      <c r="E75" s="19">
        <v>2.4830000000000001</v>
      </c>
      <c r="F75" s="19">
        <v>2.4039999999999999</v>
      </c>
      <c r="G75" s="19">
        <v>2.484</v>
      </c>
      <c r="H75" s="19">
        <v>2.403</v>
      </c>
      <c r="I75" s="19">
        <v>2.484</v>
      </c>
      <c r="J75" s="19">
        <v>2.484</v>
      </c>
      <c r="K75" s="19">
        <v>2.403</v>
      </c>
      <c r="L75" s="19">
        <f>[1]ЭнергоЗ!L9+[1]ЭнергоЗ!L13</f>
        <v>2.484</v>
      </c>
      <c r="M75" s="19">
        <v>2.4039999999999999</v>
      </c>
    </row>
    <row r="76" spans="1:13" ht="18.75" x14ac:dyDescent="0.3">
      <c r="A76" s="17" t="s">
        <v>19</v>
      </c>
      <c r="B76" s="19"/>
      <c r="C76" s="19"/>
      <c r="D76" s="9"/>
      <c r="E76" s="9"/>
      <c r="F76" s="9"/>
      <c r="G76" s="19"/>
      <c r="H76" s="9"/>
      <c r="I76" s="9"/>
      <c r="J76" s="9"/>
      <c r="K76" s="9"/>
      <c r="L76" s="9"/>
      <c r="M76" s="9"/>
    </row>
    <row r="77" spans="1:13" ht="18.75" x14ac:dyDescent="0.3">
      <c r="A77" s="16" t="s">
        <v>18</v>
      </c>
      <c r="B77" s="21"/>
      <c r="C77" s="21"/>
      <c r="D77" s="15"/>
      <c r="E77" s="15"/>
      <c r="F77" s="15"/>
      <c r="G77" s="22"/>
      <c r="H77" s="15"/>
      <c r="I77" s="15"/>
      <c r="J77" s="22"/>
      <c r="K77" s="22"/>
      <c r="L77" s="15"/>
      <c r="M77" s="15"/>
    </row>
    <row r="78" spans="1:13" ht="18.75" x14ac:dyDescent="0.3">
      <c r="A78" s="16" t="s">
        <v>16</v>
      </c>
      <c r="B78" s="21"/>
      <c r="C78" s="21"/>
      <c r="D78" s="22"/>
      <c r="E78" s="22"/>
      <c r="F78" s="22"/>
      <c r="G78" s="22"/>
      <c r="H78" s="22"/>
      <c r="I78" s="22"/>
      <c r="J78" s="22"/>
      <c r="K78" s="22"/>
      <c r="L78" s="22"/>
      <c r="M78" s="22"/>
    </row>
    <row r="79" spans="1:13" ht="18.75" x14ac:dyDescent="0.3">
      <c r="A79" s="16" t="s">
        <v>10</v>
      </c>
      <c r="B79" s="21">
        <v>9.1999999999999998E-2</v>
      </c>
      <c r="C79" s="21">
        <v>0.10100000000000001</v>
      </c>
      <c r="D79" s="21">
        <v>8.4000000000000005E-2</v>
      </c>
      <c r="E79" s="21">
        <v>6.7000000000000004E-2</v>
      </c>
      <c r="F79" s="21">
        <v>5.5000000000000007E-2</v>
      </c>
      <c r="G79" s="21">
        <v>5.4999999999999993E-2</v>
      </c>
      <c r="H79" s="21">
        <v>5.7999999999999996E-2</v>
      </c>
      <c r="I79" s="21">
        <v>0.05</v>
      </c>
      <c r="J79" s="21">
        <v>5.7000000000000002E-2</v>
      </c>
      <c r="K79" s="21">
        <v>6.7000000000000004E-2</v>
      </c>
      <c r="L79" s="21">
        <f>'[2]Энергозащ ноябрь'!$M$30</f>
        <v>7.4999999999999997E-2</v>
      </c>
      <c r="M79" s="21">
        <v>9.1999999999999998E-2</v>
      </c>
    </row>
    <row r="80" spans="1:13" ht="18.75" x14ac:dyDescent="0.3">
      <c r="A80" s="16" t="s">
        <v>11</v>
      </c>
      <c r="B80" s="21">
        <v>4.0000000000000001E-3</v>
      </c>
      <c r="C80" s="21">
        <v>4.0000000000000001E-3</v>
      </c>
      <c r="D80" s="21">
        <v>4.0000000000000001E-3</v>
      </c>
      <c r="E80" s="21">
        <v>4.0000000000000001E-3</v>
      </c>
      <c r="F80" s="21">
        <v>3.0000000000000001E-3</v>
      </c>
      <c r="G80" s="21">
        <v>4.0000000000000001E-3</v>
      </c>
      <c r="H80" s="21">
        <v>4.0000000000000001E-3</v>
      </c>
      <c r="I80" s="21">
        <v>4.0000000000000001E-3</v>
      </c>
      <c r="J80" s="21">
        <v>4.0000000000000001E-3</v>
      </c>
      <c r="K80" s="21">
        <v>4.0000000000000001E-3</v>
      </c>
      <c r="L80" s="21">
        <f>'[2]Энергозащ ноябрь'!$K$30</f>
        <v>4.0000000000000001E-3</v>
      </c>
      <c r="M80" s="21">
        <v>4.0000000000000001E-3</v>
      </c>
    </row>
    <row r="81" spans="1:13" ht="39" x14ac:dyDescent="0.35">
      <c r="A81" s="8" t="s">
        <v>21</v>
      </c>
      <c r="B81" s="20">
        <v>1.6819999999999999</v>
      </c>
      <c r="C81" s="20">
        <v>2.6040000000000001</v>
      </c>
      <c r="D81" s="20">
        <v>2.4460000000000002</v>
      </c>
      <c r="E81" s="20">
        <v>2.85</v>
      </c>
      <c r="F81" s="20">
        <v>2.48</v>
      </c>
      <c r="G81" s="20">
        <v>2.5310000000000001</v>
      </c>
      <c r="H81" s="20">
        <v>2.177</v>
      </c>
      <c r="I81" s="20">
        <v>1.732</v>
      </c>
      <c r="J81" s="20">
        <v>3.4710000000000001</v>
      </c>
      <c r="K81" s="20">
        <v>2.0910000000000002</v>
      </c>
      <c r="L81" s="20">
        <f>[1]ЭнергоЗ!L14</f>
        <v>2.0169999999999999</v>
      </c>
      <c r="M81" s="20">
        <v>2.4079999999999999</v>
      </c>
    </row>
    <row r="82" spans="1:13" ht="156" x14ac:dyDescent="0.35">
      <c r="A82" s="8" t="s">
        <v>24</v>
      </c>
      <c r="B82" s="24">
        <v>19.371000000000038</v>
      </c>
      <c r="C82" s="24">
        <v>19.819999999999993</v>
      </c>
      <c r="D82" s="24">
        <v>19.159999999999968</v>
      </c>
      <c r="E82" s="24">
        <v>16.97399999999999</v>
      </c>
      <c r="F82" s="24">
        <v>16.164000000000016</v>
      </c>
      <c r="G82" s="24">
        <v>16.238</v>
      </c>
      <c r="H82" s="24">
        <v>16.543000000000006</v>
      </c>
      <c r="I82" s="24">
        <v>16.211999999999961</v>
      </c>
      <c r="J82" s="24">
        <v>11.193999999999988</v>
      </c>
      <c r="K82" s="24">
        <v>23.304000000000002</v>
      </c>
      <c r="L82" s="24">
        <f>[1]ЭнергоЗ!L29</f>
        <v>17.534000000000049</v>
      </c>
      <c r="M82" s="24">
        <v>19.456999999999994</v>
      </c>
    </row>
    <row r="83" spans="1:13" ht="19.5" x14ac:dyDescent="0.35">
      <c r="A83" s="17" t="s">
        <v>17</v>
      </c>
      <c r="B83" s="24">
        <v>9.6000000000000002E-2</v>
      </c>
      <c r="C83" s="24">
        <v>0.10500000000000001</v>
      </c>
      <c r="D83" s="24">
        <v>8.8000000000000009E-2</v>
      </c>
      <c r="E83" s="24">
        <v>7.1000000000000008E-2</v>
      </c>
      <c r="F83" s="24">
        <v>5.800000000000001E-2</v>
      </c>
      <c r="G83" s="24">
        <v>5.8999999999999997E-2</v>
      </c>
      <c r="H83" s="24">
        <v>6.2E-2</v>
      </c>
      <c r="I83" s="24">
        <v>5.4000000000000006E-2</v>
      </c>
      <c r="J83" s="24">
        <v>6.0999999999999999E-2</v>
      </c>
      <c r="K83" s="24">
        <v>7.1000000000000008E-2</v>
      </c>
      <c r="L83" s="24">
        <f t="shared" ref="L83" si="4">L79+L80+L78+L77</f>
        <v>7.9000000000000001E-2</v>
      </c>
      <c r="M83" s="24">
        <v>9.6000000000000002E-2</v>
      </c>
    </row>
    <row r="84" spans="1:13" ht="18.75" x14ac:dyDescent="0.3">
      <c r="A84" s="17" t="s">
        <v>22</v>
      </c>
      <c r="B84" s="25">
        <v>332.041</v>
      </c>
      <c r="C84" s="25">
        <v>358.43799999999999</v>
      </c>
      <c r="D84" s="25">
        <v>319.05799999999999</v>
      </c>
      <c r="E84" s="25">
        <v>250.589</v>
      </c>
      <c r="F84" s="25">
        <v>235.39699999999999</v>
      </c>
      <c r="G84" s="28">
        <v>209.446</v>
      </c>
      <c r="H84" s="25">
        <v>213.08199999999999</v>
      </c>
      <c r="I84" s="25">
        <v>211.84299999999999</v>
      </c>
      <c r="J84" s="25">
        <v>243.375</v>
      </c>
      <c r="K84" s="25">
        <v>261.68</v>
      </c>
      <c r="L84" s="25">
        <f t="shared" ref="L84" si="5">L70+L81+L82</f>
        <v>305.28500000000003</v>
      </c>
      <c r="M84" s="25">
        <v>379.09</v>
      </c>
    </row>
    <row r="85" spans="1:13" ht="18.75" x14ac:dyDescent="0.2">
      <c r="A85" s="34" t="s">
        <v>28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11"/>
      <c r="M85" s="11"/>
    </row>
    <row r="86" spans="1:13" ht="19.5" x14ac:dyDescent="0.35">
      <c r="A86" s="8" t="s">
        <v>15</v>
      </c>
      <c r="B86" s="20">
        <v>290.68899999999996</v>
      </c>
      <c r="C86" s="20">
        <v>299.279</v>
      </c>
      <c r="D86" s="20">
        <v>254.38400000000001</v>
      </c>
      <c r="E86" s="20">
        <v>221.07400000000001</v>
      </c>
      <c r="F86" s="20">
        <v>182.90700000000001</v>
      </c>
      <c r="G86" s="20">
        <v>113.36500000000001</v>
      </c>
      <c r="H86" s="20">
        <v>101.33099999999999</v>
      </c>
      <c r="I86" s="20">
        <v>128.19499999999999</v>
      </c>
      <c r="J86" s="20">
        <v>169.80599999999998</v>
      </c>
      <c r="K86" s="20">
        <v>188.928</v>
      </c>
      <c r="L86" s="20">
        <f>L90+L91+L89+L88</f>
        <v>215.00700000000001</v>
      </c>
      <c r="M86" s="20">
        <v>253.87900000000002</v>
      </c>
    </row>
    <row r="87" spans="1:13" ht="18.75" x14ac:dyDescent="0.3">
      <c r="A87" s="17" t="s">
        <v>20</v>
      </c>
      <c r="B87" s="9"/>
      <c r="C87" s="9"/>
      <c r="D87" s="9"/>
      <c r="E87" s="9"/>
      <c r="F87" s="9"/>
      <c r="G87" s="19"/>
      <c r="H87" s="9"/>
      <c r="I87" s="9"/>
      <c r="J87" s="9"/>
      <c r="K87" s="9"/>
      <c r="L87" s="12"/>
      <c r="M87" s="12"/>
    </row>
    <row r="88" spans="1:13" ht="18.75" x14ac:dyDescent="0.3">
      <c r="A88" s="16" t="s">
        <v>18</v>
      </c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</row>
    <row r="89" spans="1:13" ht="18.75" x14ac:dyDescent="0.3">
      <c r="A89" s="16" t="s">
        <v>16</v>
      </c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</row>
    <row r="90" spans="1:13" ht="18.75" x14ac:dyDescent="0.3">
      <c r="A90" s="16" t="s">
        <v>10</v>
      </c>
      <c r="B90" s="19">
        <v>256.75099999999998</v>
      </c>
      <c r="C90" s="19">
        <v>271.24</v>
      </c>
      <c r="D90" s="19">
        <v>224.149</v>
      </c>
      <c r="E90" s="19">
        <v>193.05500000000001</v>
      </c>
      <c r="F90" s="19">
        <v>153.25800000000001</v>
      </c>
      <c r="G90" s="19">
        <v>100.498</v>
      </c>
      <c r="H90" s="19">
        <v>95.492999999999995</v>
      </c>
      <c r="I90" s="19">
        <v>119.426</v>
      </c>
      <c r="J90" s="19">
        <v>156.42099999999999</v>
      </c>
      <c r="K90" s="19">
        <v>176.27199999999999</v>
      </c>
      <c r="L90" s="19">
        <f>[1]ЭнергоХол!L8</f>
        <v>199.947</v>
      </c>
      <c r="M90" s="19">
        <v>229.15100000000001</v>
      </c>
    </row>
    <row r="91" spans="1:13" ht="18.75" x14ac:dyDescent="0.3">
      <c r="A91" s="16" t="s">
        <v>11</v>
      </c>
      <c r="B91" s="19">
        <v>33.938000000000002</v>
      </c>
      <c r="C91" s="19">
        <v>28.039000000000001</v>
      </c>
      <c r="D91" s="19">
        <v>30.234999999999999</v>
      </c>
      <c r="E91" s="19">
        <v>28.018999999999998</v>
      </c>
      <c r="F91" s="19">
        <v>29.649000000000001</v>
      </c>
      <c r="G91" s="19">
        <v>12.867000000000001</v>
      </c>
      <c r="H91" s="19">
        <v>5.8380000000000001</v>
      </c>
      <c r="I91" s="19">
        <v>8.7690000000000001</v>
      </c>
      <c r="J91" s="19">
        <v>13.385</v>
      </c>
      <c r="K91" s="19">
        <v>12.656000000000001</v>
      </c>
      <c r="L91" s="19">
        <f>[1]ЭнергоХол!L9</f>
        <v>15.06</v>
      </c>
      <c r="M91" s="19">
        <v>24.728000000000002</v>
      </c>
    </row>
    <row r="92" spans="1:13" ht="18.75" x14ac:dyDescent="0.3">
      <c r="A92" s="17" t="s">
        <v>19</v>
      </c>
      <c r="B92" s="19"/>
      <c r="C92" s="19"/>
      <c r="D92" s="9"/>
      <c r="E92" s="9"/>
      <c r="F92" s="9"/>
      <c r="G92" s="19"/>
      <c r="H92" s="9"/>
      <c r="I92" s="9"/>
      <c r="J92" s="9"/>
      <c r="K92" s="9"/>
      <c r="L92" s="9"/>
      <c r="M92" s="9"/>
    </row>
    <row r="93" spans="1:13" ht="18.75" x14ac:dyDescent="0.3">
      <c r="A93" s="16" t="s">
        <v>18</v>
      </c>
      <c r="B93" s="21"/>
      <c r="C93" s="21"/>
      <c r="D93" s="15"/>
      <c r="E93" s="15"/>
      <c r="F93" s="15"/>
      <c r="G93" s="22"/>
      <c r="H93" s="15"/>
      <c r="I93" s="15"/>
      <c r="J93" s="22"/>
      <c r="K93" s="22"/>
      <c r="L93" s="15"/>
      <c r="M93" s="15"/>
    </row>
    <row r="94" spans="1:13" ht="18.75" x14ac:dyDescent="0.3">
      <c r="A94" s="16" t="s">
        <v>16</v>
      </c>
      <c r="B94" s="21"/>
      <c r="C94" s="21"/>
      <c r="D94" s="22"/>
      <c r="E94" s="22"/>
      <c r="F94" s="22"/>
      <c r="G94" s="22"/>
      <c r="H94" s="22"/>
      <c r="I94" s="22"/>
      <c r="J94" s="22"/>
      <c r="K94" s="22"/>
      <c r="L94" s="22"/>
      <c r="M94" s="22"/>
    </row>
    <row r="95" spans="1:13" ht="18.75" x14ac:dyDescent="0.3">
      <c r="A95" s="16" t="s">
        <v>10</v>
      </c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</row>
    <row r="96" spans="1:13" ht="18.75" x14ac:dyDescent="0.3">
      <c r="A96" s="16" t="s">
        <v>11</v>
      </c>
      <c r="B96" s="21"/>
      <c r="C96" s="21">
        <v>3.7999999999999999E-2</v>
      </c>
      <c r="D96" s="21">
        <v>2.8999999999999998E-2</v>
      </c>
      <c r="E96" s="21">
        <v>2.1000000000000001E-2</v>
      </c>
      <c r="F96" s="21">
        <v>2.1999999999999999E-2</v>
      </c>
      <c r="G96" s="21">
        <v>2.6000000000000002E-2</v>
      </c>
      <c r="H96" s="21">
        <v>2.6000000000000002E-2</v>
      </c>
      <c r="I96" s="21">
        <v>2.3E-2</v>
      </c>
      <c r="J96" s="21">
        <v>1.7999999999999999E-2</v>
      </c>
      <c r="K96" s="21">
        <v>1.9E-2</v>
      </c>
      <c r="L96" s="21">
        <f>'[2]Энергохолдинг ноябрь'!$L$37</f>
        <v>1.8000000000000002E-2</v>
      </c>
      <c r="M96" s="21">
        <v>2.0999999999999998E-2</v>
      </c>
    </row>
    <row r="97" spans="1:13" ht="39" x14ac:dyDescent="0.35">
      <c r="A97" s="8" t="s">
        <v>21</v>
      </c>
      <c r="B97" s="20">
        <v>349.108</v>
      </c>
      <c r="C97" s="20">
        <v>332.79199999999997</v>
      </c>
      <c r="D97" s="20">
        <v>277.99900000000002</v>
      </c>
      <c r="E97" s="20">
        <v>275.90300000000002</v>
      </c>
      <c r="F97" s="20">
        <v>238.42099999999999</v>
      </c>
      <c r="G97" s="20">
        <v>53.914999999999999</v>
      </c>
      <c r="H97" s="20">
        <v>69.98</v>
      </c>
      <c r="I97" s="20">
        <v>63.533999999999999</v>
      </c>
      <c r="J97" s="20">
        <v>82.228999999999999</v>
      </c>
      <c r="K97" s="20">
        <v>104.021</v>
      </c>
      <c r="L97" s="20">
        <f>[1]ЭнергоХол!L21+[1]ЭнергоХол!L20+[1]ЭнергоХол!L26</f>
        <v>122.468</v>
      </c>
      <c r="M97" s="20">
        <v>116.15</v>
      </c>
    </row>
    <row r="98" spans="1:13" ht="156" x14ac:dyDescent="0.35">
      <c r="A98" s="8" t="s">
        <v>24</v>
      </c>
      <c r="B98" s="24">
        <v>12.914999999999999</v>
      </c>
      <c r="C98" s="24">
        <v>0</v>
      </c>
      <c r="D98" s="24">
        <v>41.206000000000003</v>
      </c>
      <c r="E98" s="24">
        <v>6.0549999999999997</v>
      </c>
      <c r="F98" s="24">
        <v>12.202999999999967</v>
      </c>
      <c r="G98" s="24">
        <v>13.669000000000011</v>
      </c>
      <c r="H98" s="24">
        <v>12.231000000000023</v>
      </c>
      <c r="I98" s="24">
        <v>12.855000000000018</v>
      </c>
      <c r="J98" s="24">
        <v>13.988</v>
      </c>
      <c r="K98" s="24">
        <v>14.098000000000013</v>
      </c>
      <c r="L98" s="24">
        <f>[1]ЭнергоХол!L29</f>
        <v>14.80499999999995</v>
      </c>
      <c r="M98" s="24">
        <v>15.216999999999985</v>
      </c>
    </row>
    <row r="99" spans="1:13" ht="19.5" x14ac:dyDescent="0.35">
      <c r="A99" s="17" t="s">
        <v>17</v>
      </c>
      <c r="B99" s="24">
        <v>0</v>
      </c>
      <c r="C99" s="24">
        <v>3.7999999999999999E-2</v>
      </c>
      <c r="D99" s="24">
        <v>2.8999999999999998E-2</v>
      </c>
      <c r="E99" s="24">
        <v>2.1000000000000001E-2</v>
      </c>
      <c r="F99" s="24">
        <v>2.1999999999999999E-2</v>
      </c>
      <c r="G99" s="24">
        <v>2.6000000000000002E-2</v>
      </c>
      <c r="H99" s="24">
        <v>2.6000000000000002E-2</v>
      </c>
      <c r="I99" s="24">
        <v>2.3E-2</v>
      </c>
      <c r="J99" s="24">
        <v>1.7999999999999999E-2</v>
      </c>
      <c r="K99" s="24">
        <v>1.9E-2</v>
      </c>
      <c r="L99" s="24">
        <f t="shared" ref="L99" si="6">L95+L96+L94+L93</f>
        <v>1.8000000000000002E-2</v>
      </c>
      <c r="M99" s="24">
        <v>2.0999999999999998E-2</v>
      </c>
    </row>
    <row r="100" spans="1:13" ht="18.75" x14ac:dyDescent="0.3">
      <c r="A100" s="17" t="s">
        <v>22</v>
      </c>
      <c r="B100" s="25">
        <v>652.7120000000001</v>
      </c>
      <c r="C100" s="25">
        <v>632.07099999999991</v>
      </c>
      <c r="D100" s="25">
        <v>573.58899999999994</v>
      </c>
      <c r="E100" s="25">
        <v>503.03200000000004</v>
      </c>
      <c r="F100" s="25">
        <v>433.53099999999995</v>
      </c>
      <c r="G100" s="28">
        <v>180.94900000000001</v>
      </c>
      <c r="H100" s="25">
        <v>183.542</v>
      </c>
      <c r="I100" s="25">
        <v>204.584</v>
      </c>
      <c r="J100" s="25">
        <v>266.02299999999997</v>
      </c>
      <c r="K100" s="25">
        <v>307.04700000000003</v>
      </c>
      <c r="L100" s="25">
        <f t="shared" ref="L100" si="7">L86+L97+L98</f>
        <v>352.28</v>
      </c>
      <c r="M100" s="25">
        <v>385.24599999999998</v>
      </c>
    </row>
    <row r="101" spans="1:13" ht="18.75" x14ac:dyDescent="0.2">
      <c r="A101" s="34" t="s">
        <v>29</v>
      </c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11"/>
      <c r="M101" s="11"/>
    </row>
    <row r="102" spans="1:13" ht="19.5" x14ac:dyDescent="0.35">
      <c r="A102" s="8" t="s">
        <v>15</v>
      </c>
      <c r="B102" s="20">
        <v>3930.0479999999998</v>
      </c>
      <c r="C102" s="20">
        <v>4083.9409999999998</v>
      </c>
      <c r="D102" s="20">
        <v>4032.0330000000004</v>
      </c>
      <c r="E102" s="20">
        <v>3779.9799999999996</v>
      </c>
      <c r="F102" s="20">
        <v>3711.7130000000002</v>
      </c>
      <c r="G102" s="20">
        <v>3882.0340000000001</v>
      </c>
      <c r="H102" s="20">
        <v>3907.027</v>
      </c>
      <c r="I102" s="20">
        <v>3665.4609999999998</v>
      </c>
      <c r="J102" s="20">
        <v>3533.6039999999998</v>
      </c>
      <c r="K102" s="20">
        <v>3842.2730000000001</v>
      </c>
      <c r="L102" s="20">
        <f>L106+L107+L105+L104</f>
        <v>3755.1689999999999</v>
      </c>
      <c r="M102" s="20">
        <v>4200.1120000000001</v>
      </c>
    </row>
    <row r="103" spans="1:13" ht="18.75" x14ac:dyDescent="0.3">
      <c r="A103" s="17" t="s">
        <v>20</v>
      </c>
      <c r="B103" s="9"/>
      <c r="C103" s="9"/>
      <c r="D103" s="9"/>
      <c r="E103" s="9"/>
      <c r="F103" s="9"/>
      <c r="G103" s="19"/>
      <c r="H103" s="9"/>
      <c r="I103" s="9"/>
      <c r="J103" s="9"/>
      <c r="K103" s="9"/>
      <c r="L103" s="12"/>
      <c r="M103" s="12"/>
    </row>
    <row r="104" spans="1:13" ht="18.75" x14ac:dyDescent="0.3">
      <c r="A104" s="16" t="s">
        <v>18</v>
      </c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</row>
    <row r="105" spans="1:13" ht="18.75" x14ac:dyDescent="0.3">
      <c r="A105" s="16" t="s">
        <v>16</v>
      </c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</row>
    <row r="106" spans="1:13" ht="18.75" x14ac:dyDescent="0.3">
      <c r="A106" s="16" t="s">
        <v>10</v>
      </c>
      <c r="B106" s="19">
        <v>3725.7809999999999</v>
      </c>
      <c r="C106" s="19">
        <v>3860.2669999999998</v>
      </c>
      <c r="D106" s="19">
        <v>3843.6050000000005</v>
      </c>
      <c r="E106" s="19">
        <v>3581.6719999999996</v>
      </c>
      <c r="F106" s="19">
        <v>3484.7420000000002</v>
      </c>
      <c r="G106" s="19">
        <v>3704.9760000000001</v>
      </c>
      <c r="H106" s="19">
        <v>3735.6959999999999</v>
      </c>
      <c r="I106" s="19">
        <v>3501.2819999999997</v>
      </c>
      <c r="J106" s="19">
        <v>3362.973</v>
      </c>
      <c r="K106" s="19">
        <v>3597.4250000000002</v>
      </c>
      <c r="L106" s="19">
        <f>'[1]ОРЭС-Карелия'!L8+'[1]ОРЭС-Карелия'!L12</f>
        <v>3518.212</v>
      </c>
      <c r="M106" s="19">
        <v>3951.402</v>
      </c>
    </row>
    <row r="107" spans="1:13" ht="18.75" x14ac:dyDescent="0.3">
      <c r="A107" s="16" t="s">
        <v>11</v>
      </c>
      <c r="B107" s="19">
        <v>204.267</v>
      </c>
      <c r="C107" s="19">
        <v>223.67400000000001</v>
      </c>
      <c r="D107" s="19">
        <v>188.428</v>
      </c>
      <c r="E107" s="19">
        <v>198.30799999999999</v>
      </c>
      <c r="F107" s="19">
        <v>226.971</v>
      </c>
      <c r="G107" s="19">
        <v>177.05799999999999</v>
      </c>
      <c r="H107" s="19">
        <v>171.33099999999999</v>
      </c>
      <c r="I107" s="19">
        <v>164.17899999999997</v>
      </c>
      <c r="J107" s="19">
        <v>170.631</v>
      </c>
      <c r="K107" s="19">
        <v>244.84799999999998</v>
      </c>
      <c r="L107" s="19">
        <f>'[1]ОРЭС-Карелия'!L9+'[1]ОРЭС-Карелия'!L13</f>
        <v>236.95699999999999</v>
      </c>
      <c r="M107" s="19">
        <v>248.70999999999998</v>
      </c>
    </row>
    <row r="108" spans="1:13" ht="18.75" x14ac:dyDescent="0.3">
      <c r="A108" s="17" t="s">
        <v>19</v>
      </c>
      <c r="B108" s="19"/>
      <c r="C108" s="19"/>
      <c r="D108" s="9"/>
      <c r="E108" s="9"/>
      <c r="F108" s="9"/>
      <c r="G108" s="19"/>
      <c r="H108" s="9"/>
      <c r="I108" s="9"/>
      <c r="J108" s="9"/>
      <c r="K108" s="9"/>
      <c r="L108" s="9"/>
      <c r="M108" s="9"/>
    </row>
    <row r="109" spans="1:13" ht="18.75" x14ac:dyDescent="0.3">
      <c r="A109" s="16" t="s">
        <v>18</v>
      </c>
      <c r="B109" s="21"/>
      <c r="C109" s="21"/>
      <c r="D109" s="15"/>
      <c r="E109" s="15"/>
      <c r="F109" s="15"/>
      <c r="G109" s="22"/>
      <c r="H109" s="15"/>
      <c r="I109" s="15"/>
      <c r="J109" s="22"/>
      <c r="K109" s="22"/>
      <c r="L109" s="15"/>
      <c r="M109" s="15"/>
    </row>
    <row r="110" spans="1:13" ht="18.75" x14ac:dyDescent="0.3">
      <c r="A110" s="16" t="s">
        <v>16</v>
      </c>
      <c r="B110" s="21"/>
      <c r="C110" s="21"/>
      <c r="D110" s="22"/>
      <c r="E110" s="22"/>
      <c r="F110" s="22"/>
      <c r="G110" s="22"/>
      <c r="H110" s="22"/>
      <c r="I110" s="22"/>
      <c r="J110" s="22"/>
      <c r="K110" s="22"/>
      <c r="L110" s="22"/>
      <c r="M110" s="22"/>
    </row>
    <row r="111" spans="1:13" ht="18.75" x14ac:dyDescent="0.3">
      <c r="A111" s="16" t="s">
        <v>10</v>
      </c>
      <c r="B111" s="21">
        <v>1.724</v>
      </c>
      <c r="C111" s="21">
        <v>1.702</v>
      </c>
      <c r="D111" s="21">
        <v>1.6699999999999997</v>
      </c>
      <c r="E111" s="21">
        <v>1.5899999999999999</v>
      </c>
      <c r="F111" s="21">
        <v>1.5820000000000001</v>
      </c>
      <c r="G111" s="21">
        <v>1.7369999999999999</v>
      </c>
      <c r="H111" s="21">
        <v>1.7409999999999999</v>
      </c>
      <c r="I111" s="21">
        <v>1.595</v>
      </c>
      <c r="J111" s="21">
        <v>1.5920000000000001</v>
      </c>
      <c r="K111" s="21">
        <v>1.6739999999999997</v>
      </c>
      <c r="L111" s="21">
        <f>'[2]ОРЭС-Карелия ноябрь'!$O$23</f>
        <v>1.681</v>
      </c>
      <c r="M111" s="21">
        <v>1.8029999999999999</v>
      </c>
    </row>
    <row r="112" spans="1:13" ht="18.75" x14ac:dyDescent="0.3">
      <c r="A112" s="16" t="s">
        <v>11</v>
      </c>
      <c r="B112" s="21">
        <v>6.0000000000000001E-3</v>
      </c>
      <c r="C112" s="21">
        <v>6.0000000000000001E-3</v>
      </c>
      <c r="D112" s="21">
        <v>5.0000000000000001E-3</v>
      </c>
      <c r="E112" s="21">
        <v>0.01</v>
      </c>
      <c r="F112" s="21">
        <v>1.1000000000000001E-2</v>
      </c>
      <c r="G112" s="21">
        <v>1.0999999999999999E-2</v>
      </c>
      <c r="H112" s="21">
        <v>1.2E-2</v>
      </c>
      <c r="I112" s="21">
        <v>0.01</v>
      </c>
      <c r="J112" s="21">
        <v>0.01</v>
      </c>
      <c r="K112" s="21">
        <v>0.01</v>
      </c>
      <c r="L112" s="21">
        <f>'[2]ОРЭС-Карелия ноябрь'!$M$23</f>
        <v>1.1000000000000001E-2</v>
      </c>
      <c r="M112" s="21">
        <v>1.6E-2</v>
      </c>
    </row>
    <row r="113" spans="1:13" ht="39" x14ac:dyDescent="0.35">
      <c r="A113" s="8" t="s">
        <v>21</v>
      </c>
      <c r="B113" s="20">
        <v>3021.1109999999999</v>
      </c>
      <c r="C113" s="20">
        <v>3079.962</v>
      </c>
      <c r="D113" s="20">
        <v>2727.41</v>
      </c>
      <c r="E113" s="20">
        <v>2543.0730000000003</v>
      </c>
      <c r="F113" s="20">
        <v>2147.9459999999995</v>
      </c>
      <c r="G113" s="20">
        <v>1788.0229999999999</v>
      </c>
      <c r="H113" s="20">
        <v>1481.788</v>
      </c>
      <c r="I113" s="20">
        <v>1578.972</v>
      </c>
      <c r="J113" s="20">
        <v>2139.6240000000003</v>
      </c>
      <c r="K113" s="20">
        <v>2304.7669999999998</v>
      </c>
      <c r="L113" s="20">
        <f>'[1]ОРЭС-Карелия'!L14</f>
        <v>3155.9440000000004</v>
      </c>
      <c r="M113" s="20">
        <v>3863.5369999999994</v>
      </c>
    </row>
    <row r="114" spans="1:13" ht="156" x14ac:dyDescent="0.35">
      <c r="A114" s="8" t="s">
        <v>24</v>
      </c>
      <c r="B114" s="24">
        <v>1377.1340000000009</v>
      </c>
      <c r="C114" s="24">
        <v>193.928</v>
      </c>
      <c r="D114" s="24">
        <v>1057.574000000001</v>
      </c>
      <c r="E114" s="24">
        <v>201.727</v>
      </c>
      <c r="F114" s="24">
        <v>545.9600000000006</v>
      </c>
      <c r="G114" s="24">
        <v>67.033999999999864</v>
      </c>
      <c r="H114" s="24">
        <v>361.41799999999961</v>
      </c>
      <c r="I114" s="24">
        <v>419.65299999999968</v>
      </c>
      <c r="J114" s="24">
        <v>783.2710000000003</v>
      </c>
      <c r="K114" s="24">
        <v>1014.4109999999993</v>
      </c>
      <c r="L114" s="24">
        <f>'[1]ОРЭС-Карелия'!L29</f>
        <v>1110.7679999999996</v>
      </c>
      <c r="M114" s="24">
        <v>1508.8899999999999</v>
      </c>
    </row>
    <row r="115" spans="1:13" ht="19.5" x14ac:dyDescent="0.35">
      <c r="A115" s="17" t="s">
        <v>17</v>
      </c>
      <c r="B115" s="24">
        <v>1.73</v>
      </c>
      <c r="C115" s="24">
        <v>1.708</v>
      </c>
      <c r="D115" s="24">
        <v>1.6749999999999996</v>
      </c>
      <c r="E115" s="24">
        <v>1.5999999999999999</v>
      </c>
      <c r="F115" s="24">
        <v>1.593</v>
      </c>
      <c r="G115" s="24">
        <v>1.7479999999999998</v>
      </c>
      <c r="H115" s="24">
        <v>1.7529999999999999</v>
      </c>
      <c r="I115" s="24">
        <v>1.605</v>
      </c>
      <c r="J115" s="24">
        <v>1.6020000000000001</v>
      </c>
      <c r="K115" s="24">
        <v>1.6839999999999997</v>
      </c>
      <c r="L115" s="24">
        <f t="shared" ref="L115" si="8">L111+L112+L110+L109</f>
        <v>1.6919999999999999</v>
      </c>
      <c r="M115" s="24">
        <v>1.819</v>
      </c>
    </row>
    <row r="116" spans="1:13" ht="18.75" x14ac:dyDescent="0.3">
      <c r="A116" s="17" t="s">
        <v>22</v>
      </c>
      <c r="B116" s="25">
        <v>8328.2930000000015</v>
      </c>
      <c r="C116" s="25">
        <v>7357.8309999999992</v>
      </c>
      <c r="D116" s="25">
        <v>7817.0170000000016</v>
      </c>
      <c r="E116" s="25">
        <v>6524.78</v>
      </c>
      <c r="F116" s="25">
        <v>6405.6190000000006</v>
      </c>
      <c r="G116" s="28">
        <v>5737.0909999999994</v>
      </c>
      <c r="H116" s="25">
        <v>5750.2330000000002</v>
      </c>
      <c r="I116" s="25">
        <v>5664.0859999999993</v>
      </c>
      <c r="J116" s="25">
        <v>6456.4990000000007</v>
      </c>
      <c r="K116" s="25">
        <v>7161.4509999999991</v>
      </c>
      <c r="L116" s="25">
        <f t="shared" ref="L116" si="9">L102+L113+L114</f>
        <v>8021.8809999999994</v>
      </c>
      <c r="M116" s="25">
        <v>9572.5389999999989</v>
      </c>
    </row>
  </sheetData>
  <mergeCells count="9">
    <mergeCell ref="A101:K101"/>
    <mergeCell ref="A85:K85"/>
    <mergeCell ref="A69:K69"/>
    <mergeCell ref="A1:J1"/>
    <mergeCell ref="A4:K4"/>
    <mergeCell ref="A20:K20"/>
    <mergeCell ref="A37:K37"/>
    <mergeCell ref="A53:K53"/>
    <mergeCell ref="A21:K21"/>
  </mergeCells>
  <phoneticPr fontId="2" type="noConversion"/>
  <pageMargins left="0.65" right="0.75" top="1" bottom="1" header="0.5" footer="0.5"/>
  <pageSetup paperSize="9" scale="34" orientation="portrait" r:id="rId1"/>
  <headerFooter alignWithMargins="0">
    <oddFooter>&amp;L&amp;8&amp;Z&amp;F
Волчегурская Е.И.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по напряж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volchegurskaya.e</dc:creator>
  <cp:lastModifiedBy>Соколова Шанэт Руслановна</cp:lastModifiedBy>
  <cp:lastPrinted>2019-03-12T07:57:02Z</cp:lastPrinted>
  <dcterms:created xsi:type="dcterms:W3CDTF">2010-02-11T08:01:42Z</dcterms:created>
  <dcterms:modified xsi:type="dcterms:W3CDTF">2022-01-15T09:38:09Z</dcterms:modified>
</cp:coreProperties>
</file>